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820" tabRatio="536" activeTab="0"/>
  </bookViews>
  <sheets>
    <sheet name="SÜREKLİ YOLLLUK" sheetId="1" r:id="rId1"/>
    <sheet name="EMEKLİ YOLLUK" sheetId="2" r:id="rId2"/>
  </sheets>
  <externalReferences>
    <externalReference r:id="rId5"/>
  </externalReferences>
  <definedNames>
    <definedName name="D.V.">#REF!</definedName>
    <definedName name="DAM.V.">#REF!</definedName>
    <definedName name="DENE">'[1]tahakkuk müzekkeresi_1'!#REF!</definedName>
    <definedName name="GEL.V.">#REF!</definedName>
    <definedName name="GÖSTERGE">#REF!</definedName>
    <definedName name="KDV">#REF!</definedName>
    <definedName name="M.K.SAYISI">#REF!</definedName>
    <definedName name="_xlnm.Print_Area" localSheetId="1">'EMEKLİ YOLLUK'!$B$2:$Q$16</definedName>
    <definedName name="_xlnm.Print_Area" localSheetId="0">'SÜREKLİ YOLLLUK'!$B$19:$AS$51</definedName>
  </definedNames>
  <calcPr fullCalcOnLoad="1"/>
</workbook>
</file>

<file path=xl/comments1.xml><?xml version="1.0" encoding="utf-8"?>
<comments xmlns="http://schemas.openxmlformats.org/spreadsheetml/2006/main">
  <authors>
    <author>bütçe-maaş</author>
  </authors>
  <commentList>
    <comment ref="G23" authorId="0">
      <text>
        <r>
          <rPr>
            <b/>
            <sz val="14"/>
            <rFont val="Tahoma"/>
            <family val="2"/>
          </rPr>
          <t xml:space="preserve">
*BURAYA GÜNDELİKLER YAZILACAKTIR.</t>
        </r>
      </text>
    </comment>
    <comment ref="Z29" authorId="0">
      <text>
        <r>
          <rPr>
            <b/>
            <sz val="14"/>
            <rFont val="Tahoma"/>
            <family val="2"/>
          </rPr>
          <t xml:space="preserve">
* Kişinin Yevmiyesinin 20 katı yazılacaktır.
*Örnek 1. Derece İçin
35,00 x 20 = 700,00 TL
</t>
        </r>
      </text>
    </comment>
    <comment ref="Z30" authorId="0">
      <text>
        <r>
          <rPr>
            <b/>
            <sz val="12"/>
            <rFont val="Tahoma"/>
            <family val="2"/>
          </rPr>
          <t xml:space="preserve">
*Sabit Unsur Eş ve Çocuklarda Kişinin aldığının yarısı olacak.
*Örnek 1. Derece İçin
35,00 x 20 / 2=350,00
*5. çocuktan sonraki çocuklar için ücret yazılmayacaktır.</t>
        </r>
      </text>
    </comment>
    <comment ref="V29" authorId="0">
      <text>
        <r>
          <rPr>
            <b/>
            <sz val="14"/>
            <rFont val="Tahoma"/>
            <family val="2"/>
          </rPr>
          <t>http://www.adana.bel.tr/versiyon4/wp-content/uploads/2019/01/2019_ulasim_rayic_bedeli.pdf</t>
        </r>
      </text>
    </comment>
    <comment ref="AD29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*Buraya Otogardan alınan Raiç Bedelindeki Mesafe (km) yazılacaktır.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Z31" authorId="0">
      <text>
        <r>
          <rPr>
            <b/>
            <sz val="12"/>
            <rFont val="Tahoma"/>
            <family val="2"/>
          </rPr>
          <t xml:space="preserve">
*Sabit Unsur Eş ve Çocuklarda Kişinin aldığının yarısı olacak.
*Örnek 1. Derece İçin
35,00 x 20 / 2=350,00
*5. çocuktan sonraki çocuklar için ücret yazılmayacaktır.</t>
        </r>
      </text>
    </comment>
    <comment ref="Z32" authorId="0">
      <text>
        <r>
          <rPr>
            <b/>
            <sz val="12"/>
            <rFont val="Tahoma"/>
            <family val="2"/>
          </rPr>
          <t xml:space="preserve">
*Sabit Unsur Eş ve Çocuklarda Kişinin aldığının yarısı olacak.
*Örnek 1. Derece İçin
35,00 x 20 / 2=350,00
*5. çocuktan sonraki çocuklar için ücret yazılmayacaktır.</t>
        </r>
      </text>
    </comment>
    <comment ref="Z33" authorId="0">
      <text>
        <r>
          <rPr>
            <b/>
            <sz val="12"/>
            <rFont val="Tahoma"/>
            <family val="2"/>
          </rPr>
          <t xml:space="preserve">
*Sabit Unsur Eş ve Çocuklarda Kişinin aldığının yarısı olacak.
*Örnek 1. Derece İçin
35,00 x 20 / 2=350,00
*5. çocuktan sonraki çocuklar için ücret yazılmayacaktır.</t>
        </r>
      </text>
    </comment>
    <comment ref="N30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N31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N32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N33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N34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aynın tutar yazılacaktır.</t>
        </r>
      </text>
    </comment>
    <comment ref="N35" authorId="0">
      <text>
        <r>
          <rPr>
            <b/>
            <sz val="14"/>
            <rFont val="Tahoma"/>
            <family val="2"/>
          </rPr>
          <t xml:space="preserve">
*Buraya gündelik yazılacaktır.
*Gidecek Eş ve Çocuklar için aynı tutar yazılacaktır.</t>
        </r>
      </text>
    </comment>
    <comment ref="Q29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30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31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32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33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34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Q35" authorId="0">
      <text>
        <r>
          <rPr>
            <b/>
            <sz val="14"/>
            <rFont val="Tahoma"/>
            <family val="2"/>
          </rPr>
          <t xml:space="preserve">
*Gün sayısı ile yevmiye çarpılacak.
*Örnek 1. derece
1 x 35,00 =35,00 TL</t>
        </r>
      </text>
    </comment>
    <comment ref="G21" authorId="0">
      <text>
        <r>
          <rPr>
            <b/>
            <sz val="9"/>
            <rFont val="Tahoma"/>
            <family val="2"/>
          </rPr>
          <t xml:space="preserve">KİŞİNİN DERECE KADEMESİ YAZILACAK
1/1 FORMATINDA
</t>
        </r>
      </text>
    </comment>
    <comment ref="AM19" authorId="0">
      <text>
        <r>
          <rPr>
            <b/>
            <sz val="9"/>
            <rFont val="Tahoma"/>
            <family val="2"/>
          </rPr>
          <t>KİŞİNİN GÖREV YAPTIĞI OKUL ADI YAZILACAK</t>
        </r>
      </text>
    </comment>
  </commentList>
</comments>
</file>

<file path=xl/comments2.xml><?xml version="1.0" encoding="utf-8"?>
<comments xmlns="http://schemas.openxmlformats.org/spreadsheetml/2006/main">
  <authors>
    <author>B?TCE MUHASEBE</author>
  </authors>
  <commentList>
    <comment ref="G7" authorId="0">
      <text>
        <r>
          <rPr>
            <b/>
            <sz val="12"/>
            <rFont val="Tahoma"/>
            <family val="2"/>
          </rPr>
          <t>Her yıl 
Ocak ve 
Temmuz 
aylarında güncellenecek</t>
        </r>
      </text>
    </comment>
  </commentList>
</comments>
</file>

<file path=xl/sharedStrings.xml><?xml version="1.0" encoding="utf-8"?>
<sst xmlns="http://schemas.openxmlformats.org/spreadsheetml/2006/main" count="128" uniqueCount="107">
  <si>
    <t>(İmza)</t>
  </si>
  <si>
    <t>Gündeliği</t>
  </si>
  <si>
    <t>Gün Sayısı</t>
  </si>
  <si>
    <t>Dairesi</t>
  </si>
  <si>
    <t>Nereden Nereye Gidildiği</t>
  </si>
  <si>
    <t>Akrabalık Derecesi</t>
  </si>
  <si>
    <t>Yevmiye</t>
  </si>
  <si>
    <t>Sabit Unsur</t>
  </si>
  <si>
    <t>Değişken Unsur</t>
  </si>
  <si>
    <t>M.Y.H.B.Y. Örnek No: 28</t>
  </si>
  <si>
    <t>..............................................................</t>
  </si>
  <si>
    <t xml:space="preserve">Aylık Kadro Derecesi ve </t>
  </si>
  <si>
    <t>Önceden Avans Almışsa Aldığı</t>
  </si>
  <si>
    <t>Ek Göstergesi</t>
  </si>
  <si>
    <t>Muhasebe Birimi ve Tarihi</t>
  </si>
  <si>
    <t>G Ü N D E L İ K L ER</t>
  </si>
  <si>
    <t>T A Ş I T I N</t>
  </si>
  <si>
    <t>Y E R   D E Ğ İ Ş T İ R ME   G İ D E R İ</t>
  </si>
  <si>
    <t>Ücreti</t>
  </si>
  <si>
    <t>Mesafe 
Km/Mil</t>
  </si>
  <si>
    <t>G E N E L   T O P L A M</t>
  </si>
  <si>
    <t>(*) Bu kısım bildirim sahibinin atama işleminden bilgisi 
olan amir tarafından imzalanacaktır.</t>
  </si>
  <si>
    <t>YURTİÇİ / YURTDIŞI SÜREKLİ GÖREV YOLLUĞU BİLDİRİMİ</t>
  </si>
  <si>
    <t xml:space="preserve">Toplam 
Tutar                               </t>
  </si>
  <si>
    <t>Çeşidi / Mevki</t>
  </si>
  <si>
    <t xml:space="preserve">gösterir bildirimdir.   </t>
  </si>
  <si>
    <t>Birim Yetkilisi (*)</t>
  </si>
  <si>
    <t>Bütçe Yılı</t>
  </si>
  <si>
    <t>Tutarı</t>
  </si>
  <si>
    <t>Unvanı</t>
  </si>
  <si>
    <t>Adı Soyadı</t>
  </si>
  <si>
    <t>Atama Tarihi</t>
  </si>
  <si>
    <t>İmzası</t>
  </si>
  <si>
    <t>:</t>
  </si>
  <si>
    <t>OTO</t>
  </si>
  <si>
    <t>x</t>
  </si>
  <si>
    <t>OKUL MÜDÜRÜ</t>
  </si>
  <si>
    <t>ve / aile fertlerine ait sürekli görev yolluğu olarak tahakkuk eden</t>
  </si>
  <si>
    <t>Damga Vergisi</t>
  </si>
  <si>
    <t>TL</t>
  </si>
  <si>
    <t>TL / Yabancı Para</t>
  </si>
  <si>
    <t>TL /Yabancı Para</t>
  </si>
  <si>
    <t>ADANA/KAYSERİ</t>
  </si>
  <si>
    <t>Kendisi</t>
  </si>
  <si>
    <t>Çocuk</t>
  </si>
  <si>
    <t>ÖĞRETMEN</t>
  </si>
  <si>
    <t>Net Ele Geçen Tutar</t>
  </si>
  <si>
    <t>ŞENAY BARGÖZ</t>
  </si>
  <si>
    <t>ÇAĞATAY BARGÖZ</t>
  </si>
  <si>
    <t>ÇAĞLA BARGÖZ</t>
  </si>
  <si>
    <t>GİZEM BARGÖZ</t>
  </si>
  <si>
    <t>MERT BARGÖZ</t>
  </si>
  <si>
    <t>MERTCAN  BARGÖZ</t>
  </si>
  <si>
    <t>YOLLUK İÇİN GEREKLİ EVRAKLAR</t>
  </si>
  <si>
    <t>OKULDAN AYRILMA YAZISI</t>
  </si>
  <si>
    <t>ATAMA KARARNAMESİ</t>
  </si>
  <si>
    <t>KİŞİNİN DİLEKÇESİ.</t>
  </si>
  <si>
    <t>BAKMAKLA YÜKÜMLÜ ÇOCUK VARSA AİLE BİLDİRİMİ DÜZENLENECEKTİR.</t>
  </si>
  <si>
    <t>YARIM</t>
  </si>
  <si>
    <t>ÖNEMLİ NOT</t>
  </si>
  <si>
    <t>* 1. DERECE</t>
  </si>
  <si>
    <t>* 2.3.4. DERECE</t>
  </si>
  <si>
    <t>* 5.6.7.8.9.10.11.12. DERECELER</t>
  </si>
  <si>
    <r>
      <t xml:space="preserve">PERSONEL NAKİL BİLDİRİMİ (ŞAHSİ VE AİLE YOLLUĞU </t>
    </r>
    <r>
      <rPr>
        <b/>
        <sz val="11"/>
        <color indexed="10"/>
        <rFont val="Times New Roman"/>
        <family val="1"/>
      </rPr>
      <t>ALIP ALMADIĞI</t>
    </r>
    <r>
      <rPr>
        <b/>
        <sz val="11"/>
        <rFont val="Times New Roman"/>
        <family val="1"/>
      </rPr>
      <t xml:space="preserve">, ALMIŞSA TUTARI BÖLÜMÜNE </t>
    </r>
    <r>
      <rPr>
        <b/>
        <sz val="11"/>
        <color indexed="10"/>
        <rFont val="Times New Roman"/>
        <family val="1"/>
      </rPr>
      <t>PARA TUTARI İLE BİRLİKTE ALMIŞTIR</t>
    </r>
    <r>
      <rPr>
        <b/>
        <sz val="11"/>
        <rFont val="Times New Roman"/>
        <family val="1"/>
      </rPr>
      <t xml:space="preserve"> YAZILACAKTIR.)</t>
    </r>
  </si>
  <si>
    <t>EŞ DURUMU</t>
  </si>
  <si>
    <t>TAM</t>
  </si>
  <si>
    <t>ÇARPIM KATSAYI</t>
  </si>
  <si>
    <t>OTOGAR MÜDÜRLÜĞÜNDEN RAİÇ BEDELİ ALINACAK</t>
  </si>
  <si>
    <t>EŞLER AYRILMIŞ VE BAKMAKLA YÜKÜMLÜ ÇOCUK VARSA VELAYET İLE İLGİLİ MAHKEME KARARI DA EKLENECEKTİR.</t>
  </si>
  <si>
    <t>EŞ DURUMUNU SARI KUTUCUĞA İŞARETLE</t>
  </si>
  <si>
    <t>arası</t>
  </si>
  <si>
    <t>**GÜNDELİKLER HER YIL OCAK AYINDA GÜNCELLENECEKTİR.**</t>
  </si>
  <si>
    <r>
      <t>EŞİNE SON 6 AY İÇERİSİNDE YOLLUK ÖDENMİŞ İSE</t>
    </r>
    <r>
      <rPr>
        <b/>
        <sz val="16"/>
        <color indexed="10"/>
        <rFont val="Times New Roman"/>
        <family val="1"/>
      </rPr>
      <t xml:space="preserve"> YARIM</t>
    </r>
    <r>
      <rPr>
        <b/>
        <sz val="16"/>
        <rFont val="Times New Roman"/>
        <family val="1"/>
      </rPr>
      <t xml:space="preserve"> YAPILACAK DEĞİLSE </t>
    </r>
    <r>
      <rPr>
        <b/>
        <sz val="16"/>
        <color indexed="10"/>
        <rFont val="Times New Roman"/>
        <family val="1"/>
      </rPr>
      <t xml:space="preserve">TAM </t>
    </r>
    <r>
      <rPr>
        <b/>
        <sz val="16"/>
        <rFont val="Times New Roman"/>
        <family val="1"/>
      </rPr>
      <t>YAPILACAKTIR.</t>
    </r>
  </si>
  <si>
    <t>ÇEŞİTLİ ÖDEMELER BORDROSU</t>
  </si>
  <si>
    <t>EMEKLİ YOLLUK BORDROSU</t>
  </si>
  <si>
    <t>NOT</t>
  </si>
  <si>
    <t xml:space="preserve">DAİRESİ    </t>
  </si>
  <si>
    <t>SEYHAN / ADANA</t>
  </si>
  <si>
    <t>Ait Olduğu Ay</t>
  </si>
  <si>
    <t>Sıra No.</t>
  </si>
  <si>
    <t>A L A C A K L I N I N</t>
  </si>
  <si>
    <t>Yolluk Çarpım Puanı</t>
  </si>
  <si>
    <t>Aylık Maaş Katsayısı</t>
  </si>
  <si>
    <t>TOPLAM</t>
  </si>
  <si>
    <t>KESİNTİLER</t>
  </si>
  <si>
    <t>Net Ele Geçen</t>
  </si>
  <si>
    <t>Memuriyeti veya İşi</t>
  </si>
  <si>
    <t>Kesinti Toplamı</t>
  </si>
  <si>
    <t>AÇIKLAMA</t>
  </si>
  <si>
    <t>DİKKAT !!!!!!!!!!!!</t>
  </si>
  <si>
    <t>GENEL TOPLAM</t>
  </si>
  <si>
    <t>Emekliye ayrılan</t>
  </si>
  <si>
    <t>adına</t>
  </si>
  <si>
    <t>tahakkuk ettirilmiştir.</t>
  </si>
  <si>
    <t>TL.</t>
  </si>
  <si>
    <r>
      <t xml:space="preserve">YOLLUK İLE İLGİLİ ÜST YAZI (KURUMUMUZDAN AYRILAN  </t>
    </r>
    <r>
      <rPr>
        <b/>
        <sz val="11"/>
        <color indexed="10"/>
        <rFont val="Times New Roman"/>
        <family val="1"/>
      </rPr>
      <t>(AHMET BARGÖZ'E)</t>
    </r>
    <r>
      <rPr>
        <b/>
        <sz val="11"/>
        <rFont val="Times New Roman"/>
        <family val="1"/>
      </rPr>
      <t xml:space="preserve">  AİT YOLLUK BELGESİ EVRAKLARI DÜZENLENEREK EKTE SUNULMUŞTUR.)</t>
    </r>
  </si>
  <si>
    <t>7/1</t>
  </si>
  <si>
    <t>İLÇE MİLLİ EĞİTİM MÜD.</t>
  </si>
  <si>
    <t>05</t>
  </si>
  <si>
    <t>T.C. Kimlik No</t>
  </si>
  <si>
    <t xml:space="preserve">ADANA OTOGAR MÜDÜRLÜĞÜ RAİÇ BEDELLERİ LİNK </t>
  </si>
  <si>
    <t xml:space="preserve"> NOT:BORDRODAKİ SARI YERLER DOLDURULACAKTIR.</t>
  </si>
  <si>
    <t>2020 YILI GÜNDELİKLER</t>
  </si>
  <si>
    <t>http://www.adana.bel.tr/panel/uploads/duyuru_v/dosya/2020-rayic-bedeli-cizelgesi.pdf</t>
  </si>
  <si>
    <t>AHMET BARGÖZ</t>
  </si>
  <si>
    <t>01</t>
  </si>
  <si>
    <t>SADECE SARI YERLERE BİLGİ GİRİLECEK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</si>
</sst>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  <numFmt numFmtId="192" formatCode="#,##0.00;[Red]#,##0.00"/>
    <numFmt numFmtId="193" formatCode="0.00;[Red]0.00"/>
    <numFmt numFmtId="194" formatCode="#,##0.00\ &quot;TL&quot;;[Red]#,##0.00\ &quot;TL&quot;"/>
    <numFmt numFmtId="195" formatCode="0.000;[Red]0.000"/>
    <numFmt numFmtId="196" formatCode="[$-41F]dd\ mmmm\ yyyy\ dddd"/>
    <numFmt numFmtId="197" formatCode="#,##0.000000"/>
    <numFmt numFmtId="198" formatCode="0.000000"/>
    <numFmt numFmtId="199" formatCode="#.##0.00"/>
    <numFmt numFmtId="200" formatCode="0.00000"/>
    <numFmt numFmtId="201" formatCode="#,##0\ &quot;TL&quot;"/>
    <numFmt numFmtId="202" formatCode="#,##0;[Red]#,##0"/>
    <numFmt numFmtId="203" formatCode="#,##0\ _T_L"/>
    <numFmt numFmtId="204" formatCode="mmm/yyyy"/>
    <numFmt numFmtId="205" formatCode="dd/mm/yyyy;@"/>
    <numFmt numFmtId="206" formatCode="#,##0.0000"/>
    <numFmt numFmtId="207" formatCode="#.##0"/>
    <numFmt numFmtId="208" formatCode="#.##0\ _T_L;\-#.##0\ _T_L"/>
    <numFmt numFmtId="209" formatCode="#,##0.00000"/>
    <numFmt numFmtId="210" formatCode="#,##0.00\ &quot;TL&quot;"/>
    <numFmt numFmtId="211" formatCode="#,##0.00\ _T_L"/>
    <numFmt numFmtId="212" formatCode="[$-41F]d\ mmmm\ yy;@"/>
    <numFmt numFmtId="213" formatCode="&quot;Evet&quot;;&quot;Evet&quot;;&quot;Hayır&quot;"/>
    <numFmt numFmtId="214" formatCode="&quot;Doğru&quot;;&quot;Doğru&quot;;&quot;Yanlış&quot;"/>
    <numFmt numFmtId="215" formatCode="&quot;Açık&quot;;&quot;Açık&quot;;&quot;Kapalı&quot;"/>
    <numFmt numFmtId="216" formatCode="[$¥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 Tur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b/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u val="single"/>
      <sz val="16"/>
      <color indexed="12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22"/>
      <color indexed="9"/>
      <name val="Times New Roman"/>
      <family val="1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/>
      <protection/>
    </xf>
    <xf numFmtId="0" fontId="7" fillId="18" borderId="8" applyNumberFormat="0" applyFont="0" applyAlignment="0" applyProtection="0"/>
    <xf numFmtId="0" fontId="22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49" fontId="4" fillId="24" borderId="15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1" fontId="36" fillId="0" borderId="15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19" borderId="15" xfId="0" applyFont="1" applyFill="1" applyBorder="1" applyAlignment="1">
      <alignment vertical="center"/>
    </xf>
    <xf numFmtId="197" fontId="29" fillId="0" borderId="15" xfId="0" applyNumberFormat="1" applyFont="1" applyFill="1" applyBorder="1" applyAlignment="1">
      <alignment horizontal="center" vertical="center"/>
    </xf>
    <xf numFmtId="4" fontId="29" fillId="0" borderId="15" xfId="0" applyNumberFormat="1" applyFont="1" applyBorder="1" applyAlignment="1">
      <alignment horizontal="right" vertical="center"/>
    </xf>
    <xf numFmtId="0" fontId="29" fillId="0" borderId="18" xfId="0" applyFont="1" applyBorder="1" applyAlignment="1">
      <alignment horizontal="center" vertical="center" shrinkToFit="1"/>
    </xf>
    <xf numFmtId="4" fontId="42" fillId="0" borderId="18" xfId="0" applyNumberFormat="1" applyFont="1" applyBorder="1" applyAlignment="1">
      <alignment vertical="center"/>
    </xf>
    <xf numFmtId="14" fontId="6" fillId="0" borderId="0" xfId="0" applyNumberFormat="1" applyFont="1" applyFill="1" applyBorder="1" applyAlignment="1" quotePrefix="1">
      <alignment vertical="center"/>
    </xf>
    <xf numFmtId="0" fontId="43" fillId="0" borderId="0" xfId="0" applyFont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right" vertical="center"/>
    </xf>
    <xf numFmtId="0" fontId="35" fillId="0" borderId="0" xfId="0" applyFont="1" applyBorder="1" applyAlignment="1" quotePrefix="1">
      <alignment vertical="center"/>
    </xf>
    <xf numFmtId="0" fontId="34" fillId="0" borderId="20" xfId="0" applyFont="1" applyBorder="1" applyAlignment="1">
      <alignment horizontal="center" vertical="center"/>
    </xf>
    <xf numFmtId="0" fontId="34" fillId="19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4" fontId="50" fillId="0" borderId="21" xfId="0" applyNumberFormat="1" applyFont="1" applyBorder="1" applyAlignment="1">
      <alignment vertical="center" wrapText="1"/>
    </xf>
    <xf numFmtId="4" fontId="50" fillId="0" borderId="22" xfId="0" applyNumberFormat="1" applyFont="1" applyBorder="1" applyAlignment="1">
      <alignment vertical="center" wrapText="1"/>
    </xf>
    <xf numFmtId="0" fontId="40" fillId="3" borderId="15" xfId="0" applyFont="1" applyFill="1" applyBorder="1" applyAlignment="1">
      <alignment horizontal="center" vertical="center"/>
    </xf>
    <xf numFmtId="0" fontId="1" fillId="0" borderId="0" xfId="47" applyAlignment="1" applyProtection="1">
      <alignment/>
      <protection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37" fillId="24" borderId="15" xfId="0" applyNumberFormat="1" applyFont="1" applyFill="1" applyBorder="1" applyAlignment="1">
      <alignment horizontal="center" vertical="center"/>
    </xf>
    <xf numFmtId="49" fontId="37" fillId="24" borderId="16" xfId="0" applyNumberFormat="1" applyFont="1" applyFill="1" applyBorder="1" applyAlignment="1">
      <alignment horizontal="center" vertical="center"/>
    </xf>
    <xf numFmtId="49" fontId="37" fillId="24" borderId="19" xfId="0" applyNumberFormat="1" applyFont="1" applyFill="1" applyBorder="1" applyAlignment="1">
      <alignment horizontal="center" vertical="center"/>
    </xf>
    <xf numFmtId="49" fontId="37" fillId="24" borderId="23" xfId="0" applyNumberFormat="1" applyFont="1" applyFill="1" applyBorder="1" applyAlignment="1">
      <alignment horizontal="center" vertical="center"/>
    </xf>
    <xf numFmtId="0" fontId="1" fillId="0" borderId="15" xfId="47" applyBorder="1" applyAlignment="1" applyProtection="1">
      <alignment horizontal="center" vertical="center" wrapText="1"/>
      <protection/>
    </xf>
    <xf numFmtId="0" fontId="45" fillId="0" borderId="15" xfId="47" applyFont="1" applyBorder="1" applyAlignment="1" applyProtection="1">
      <alignment horizontal="center" vertical="center" wrapText="1"/>
      <protection/>
    </xf>
    <xf numFmtId="0" fontId="31" fillId="25" borderId="15" xfId="0" applyFont="1" applyFill="1" applyBorder="1" applyAlignment="1">
      <alignment horizontal="center" vertical="top" wrapText="1"/>
    </xf>
    <xf numFmtId="0" fontId="31" fillId="21" borderId="20" xfId="0" applyFont="1" applyFill="1" applyBorder="1" applyAlignment="1">
      <alignment horizontal="center" vertical="center"/>
    </xf>
    <xf numFmtId="0" fontId="31" fillId="21" borderId="18" xfId="0" applyFont="1" applyFill="1" applyBorder="1" applyAlignment="1">
      <alignment horizontal="center" vertical="center"/>
    </xf>
    <xf numFmtId="0" fontId="31" fillId="21" borderId="24" xfId="0" applyFont="1" applyFill="1" applyBorder="1" applyAlignment="1">
      <alignment horizontal="center" vertical="center"/>
    </xf>
    <xf numFmtId="0" fontId="46" fillId="19" borderId="16" xfId="0" applyFont="1" applyFill="1" applyBorder="1" applyAlignment="1">
      <alignment horizontal="center" vertical="center"/>
    </xf>
    <xf numFmtId="0" fontId="46" fillId="19" borderId="19" xfId="0" applyFont="1" applyFill="1" applyBorder="1" applyAlignment="1">
      <alignment horizontal="center" vertical="center"/>
    </xf>
    <xf numFmtId="0" fontId="46" fillId="19" borderId="23" xfId="0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31" fillId="26" borderId="16" xfId="0" applyFont="1" applyFill="1" applyBorder="1" applyAlignment="1">
      <alignment horizontal="center" vertical="center"/>
    </xf>
    <xf numFmtId="0" fontId="31" fillId="26" borderId="19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9" fillId="24" borderId="15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193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24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10" fontId="6" fillId="0" borderId="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24" borderId="15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left" vertical="center"/>
    </xf>
    <xf numFmtId="4" fontId="33" fillId="24" borderId="16" xfId="49" applyNumberFormat="1" applyFont="1" applyFill="1" applyBorder="1" applyAlignment="1">
      <alignment horizontal="center" vertical="center"/>
      <protection/>
    </xf>
    <xf numFmtId="4" fontId="33" fillId="24" borderId="19" xfId="49" applyNumberFormat="1" applyFont="1" applyFill="1" applyBorder="1" applyAlignment="1">
      <alignment horizontal="center" vertical="center"/>
      <protection/>
    </xf>
    <xf numFmtId="4" fontId="33" fillId="24" borderId="18" xfId="49" applyNumberFormat="1" applyFont="1" applyFill="1" applyBorder="1" applyAlignment="1">
      <alignment horizontal="center" vertical="center"/>
      <protection/>
    </xf>
    <xf numFmtId="4" fontId="33" fillId="24" borderId="24" xfId="4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24" borderId="16" xfId="0" applyFont="1" applyFill="1" applyBorder="1" applyAlignment="1">
      <alignment horizontal="left" vertical="center" shrinkToFit="1"/>
    </xf>
    <xf numFmtId="0" fontId="4" fillId="24" borderId="19" xfId="0" applyFont="1" applyFill="1" applyBorder="1" applyAlignment="1">
      <alignment horizontal="left" vertical="center" shrinkToFit="1"/>
    </xf>
    <xf numFmtId="0" fontId="4" fillId="24" borderId="23" xfId="0" applyFont="1" applyFill="1" applyBorder="1" applyAlignment="1">
      <alignment horizontal="left" vertical="center" shrinkToFit="1"/>
    </xf>
    <xf numFmtId="14" fontId="6" fillId="0" borderId="0" xfId="0" applyNumberFormat="1" applyFont="1" applyFill="1" applyBorder="1" applyAlignment="1" quotePrefix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left" vertical="center"/>
    </xf>
    <xf numFmtId="0" fontId="30" fillId="3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210" fontId="4" fillId="0" borderId="15" xfId="0" applyNumberFormat="1" applyFont="1" applyBorder="1" applyAlignment="1">
      <alignment horizontal="right" vertical="center"/>
    </xf>
    <xf numFmtId="0" fontId="29" fillId="4" borderId="15" xfId="0" applyFont="1" applyFill="1" applyBorder="1" applyAlignment="1">
      <alignment horizontal="left" vertical="center"/>
    </xf>
    <xf numFmtId="0" fontId="35" fillId="26" borderId="25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29" fillId="7" borderId="15" xfId="0" applyFont="1" applyFill="1" applyBorder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34" fillId="0" borderId="18" xfId="0" applyFont="1" applyBorder="1" applyAlignment="1" quotePrefix="1">
      <alignment horizontal="center" vertical="center"/>
    </xf>
    <xf numFmtId="4" fontId="29" fillId="0" borderId="16" xfId="0" applyNumberFormat="1" applyFont="1" applyBorder="1" applyAlignment="1">
      <alignment horizontal="right" vertical="center"/>
    </xf>
    <xf numFmtId="4" fontId="29" fillId="0" borderId="23" xfId="0" applyNumberFormat="1" applyFont="1" applyBorder="1" applyAlignment="1">
      <alignment horizontal="right" vertical="center"/>
    </xf>
    <xf numFmtId="4" fontId="29" fillId="0" borderId="15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/>
    </xf>
    <xf numFmtId="14" fontId="4" fillId="0" borderId="0" xfId="0" applyNumberFormat="1" applyFont="1" applyBorder="1" applyAlignment="1" quotePrefix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19" borderId="15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40" fillId="19" borderId="1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5" fillId="28" borderId="0" xfId="0" applyFont="1" applyFill="1" applyAlignment="1">
      <alignment vertical="center"/>
    </xf>
    <xf numFmtId="0" fontId="41" fillId="21" borderId="20" xfId="0" applyFont="1" applyFill="1" applyBorder="1" applyAlignment="1">
      <alignment horizontal="center" vertical="center"/>
    </xf>
    <xf numFmtId="0" fontId="41" fillId="21" borderId="12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vertical="center"/>
    </xf>
    <xf numFmtId="0" fontId="51" fillId="29" borderId="15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KDERS HESABIOTOMOTİK EĞERLİ KURUMLU  NAKİTLİ 2010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ana.bel.tr/versiyon4/wp-content/uploads/2019/01/2019_ulasim_rayic_bedeli.pdf#http://www.adana.bel.tr/versiyon4/wp-content/uploads/2019/01/2019_ulasim_rayic_bedeli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11</xdr:row>
      <xdr:rowOff>161925</xdr:rowOff>
    </xdr:from>
    <xdr:to>
      <xdr:col>11</xdr:col>
      <xdr:colOff>38100</xdr:colOff>
      <xdr:row>14</xdr:row>
      <xdr:rowOff>114300</xdr:rowOff>
    </xdr:to>
    <xdr:sp>
      <xdr:nvSpPr>
        <xdr:cNvPr id="1" name="Line 27"/>
        <xdr:cNvSpPr>
          <a:spLocks/>
        </xdr:cNvSpPr>
      </xdr:nvSpPr>
      <xdr:spPr>
        <a:xfrm flipH="1">
          <a:off x="3448050" y="3648075"/>
          <a:ext cx="571500" cy="895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11</xdr:row>
      <xdr:rowOff>161925</xdr:rowOff>
    </xdr:from>
    <xdr:to>
      <xdr:col>10</xdr:col>
      <xdr:colOff>114300</xdr:colOff>
      <xdr:row>11</xdr:row>
      <xdr:rowOff>161925</xdr:rowOff>
    </xdr:to>
    <xdr:sp>
      <xdr:nvSpPr>
        <xdr:cNvPr id="2" name="Line 28"/>
        <xdr:cNvSpPr>
          <a:spLocks/>
        </xdr:cNvSpPr>
      </xdr:nvSpPr>
      <xdr:spPr>
        <a:xfrm>
          <a:off x="3124200" y="3648075"/>
          <a:ext cx="628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66675</xdr:colOff>
      <xdr:row>14</xdr:row>
      <xdr:rowOff>266700</xdr:rowOff>
    </xdr:from>
    <xdr:to>
      <xdr:col>45</xdr:col>
      <xdr:colOff>142875</xdr:colOff>
      <xdr:row>15</xdr:row>
      <xdr:rowOff>0</xdr:rowOff>
    </xdr:to>
    <xdr:sp>
      <xdr:nvSpPr>
        <xdr:cNvPr id="3" name="Line 29"/>
        <xdr:cNvSpPr>
          <a:spLocks/>
        </xdr:cNvSpPr>
      </xdr:nvSpPr>
      <xdr:spPr>
        <a:xfrm flipV="1">
          <a:off x="12420600" y="4695825"/>
          <a:ext cx="2390775" cy="28575"/>
        </a:xfrm>
        <a:prstGeom prst="line">
          <a:avLst/>
        </a:prstGeom>
        <a:noFill/>
        <a:ln w="3175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14</xdr:row>
      <xdr:rowOff>180975</xdr:rowOff>
    </xdr:from>
    <xdr:to>
      <xdr:col>45</xdr:col>
      <xdr:colOff>104775</xdr:colOff>
      <xdr:row>15</xdr:row>
      <xdr:rowOff>76200</xdr:rowOff>
    </xdr:to>
    <xdr:sp>
      <xdr:nvSpPr>
        <xdr:cNvPr id="4" name="WordArt 30"/>
        <xdr:cNvSpPr>
          <a:spLocks/>
        </xdr:cNvSpPr>
      </xdr:nvSpPr>
      <xdr:spPr>
        <a:xfrm>
          <a:off x="12639675" y="4610100"/>
          <a:ext cx="21336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Buna Dikkat</a:t>
          </a:r>
        </a:p>
      </xdr:txBody>
    </xdr:sp>
    <xdr:clientData/>
  </xdr:twoCellAnchor>
  <xdr:twoCellAnchor>
    <xdr:from>
      <xdr:col>46</xdr:col>
      <xdr:colOff>390525</xdr:colOff>
      <xdr:row>23</xdr:row>
      <xdr:rowOff>238125</xdr:rowOff>
    </xdr:from>
    <xdr:to>
      <xdr:col>46</xdr:col>
      <xdr:colOff>1076325</xdr:colOff>
      <xdr:row>27</xdr:row>
      <xdr:rowOff>381000</xdr:rowOff>
    </xdr:to>
    <xdr:sp>
      <xdr:nvSpPr>
        <xdr:cNvPr id="5" name="Aşağı Ok 1"/>
        <xdr:cNvSpPr>
          <a:spLocks/>
        </xdr:cNvSpPr>
      </xdr:nvSpPr>
      <xdr:spPr>
        <a:xfrm>
          <a:off x="15211425" y="7067550"/>
          <a:ext cx="685800" cy="1009650"/>
        </a:xfrm>
        <a:prstGeom prst="downArrow">
          <a:avLst>
            <a:gd name="adj" fmla="val 16249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333375</xdr:rowOff>
    </xdr:from>
    <xdr:to>
      <xdr:col>13</xdr:col>
      <xdr:colOff>219075</xdr:colOff>
      <xdr:row>10</xdr:row>
      <xdr:rowOff>342900</xdr:rowOff>
    </xdr:to>
    <xdr:sp>
      <xdr:nvSpPr>
        <xdr:cNvPr id="6" name="Line 28"/>
        <xdr:cNvSpPr>
          <a:spLocks/>
        </xdr:cNvSpPr>
      </xdr:nvSpPr>
      <xdr:spPr>
        <a:xfrm flipV="1">
          <a:off x="3219450" y="3133725"/>
          <a:ext cx="16287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ana.bel.tr/panel/uploads/duyuru_v/dosya/2020-rayic-bedeli-cizelgesi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56"/>
  <sheetViews>
    <sheetView tabSelected="1" zoomScale="75" zoomScaleNormal="75" zoomScalePageLayoutView="0" workbookViewId="0" topLeftCell="A4">
      <selection activeCell="L19" sqref="L19:AG23"/>
    </sheetView>
  </sheetViews>
  <sheetFormatPr defaultColWidth="9.140625" defaultRowHeight="12.75" zeroHeight="1"/>
  <cols>
    <col min="1" max="1" width="2.421875" style="193" customWidth="1"/>
    <col min="2" max="2" width="4.7109375" style="20" customWidth="1"/>
    <col min="3" max="3" width="8.57421875" style="20" customWidth="1"/>
    <col min="4" max="4" width="5.7109375" style="20" customWidth="1"/>
    <col min="5" max="8" width="4.7109375" style="20" customWidth="1"/>
    <col min="9" max="9" width="9.8515625" style="20" customWidth="1"/>
    <col min="10" max="10" width="4.421875" style="20" customWidth="1"/>
    <col min="11" max="11" width="5.140625" style="20" customWidth="1"/>
    <col min="12" max="15" width="4.8515625" style="20" customWidth="1"/>
    <col min="16" max="16" width="3.7109375" style="20" customWidth="1"/>
    <col min="17" max="17" width="4.7109375" style="20" customWidth="1"/>
    <col min="18" max="18" width="6.8515625" style="20" customWidth="1"/>
    <col min="19" max="19" width="2.00390625" style="20" customWidth="1"/>
    <col min="20" max="21" width="10.421875" style="20" customWidth="1"/>
    <col min="22" max="24" width="4.7109375" style="20" customWidth="1"/>
    <col min="25" max="25" width="3.7109375" style="20" customWidth="1"/>
    <col min="26" max="28" width="4.7109375" style="20" customWidth="1"/>
    <col min="29" max="29" width="3.7109375" style="20" customWidth="1"/>
    <col min="30" max="30" width="5.421875" style="20" customWidth="1"/>
    <col min="31" max="31" width="3.00390625" style="20" customWidth="1"/>
    <col min="32" max="32" width="6.7109375" style="20" customWidth="1"/>
    <col min="33" max="33" width="4.57421875" style="20" customWidth="1"/>
    <col min="34" max="34" width="4.28125" style="20" customWidth="1"/>
    <col min="35" max="35" width="4.7109375" style="20" customWidth="1"/>
    <col min="36" max="36" width="3.57421875" style="20" customWidth="1"/>
    <col min="37" max="37" width="4.28125" style="20" customWidth="1"/>
    <col min="38" max="38" width="4.00390625" style="20" customWidth="1"/>
    <col min="39" max="39" width="3.57421875" style="20" customWidth="1"/>
    <col min="40" max="41" width="5.421875" style="20" customWidth="1"/>
    <col min="42" max="45" width="3.00390625" style="20" customWidth="1"/>
    <col min="46" max="46" width="2.28125" style="20" customWidth="1"/>
    <col min="47" max="47" width="22.421875" style="20" customWidth="1"/>
    <col min="48" max="16384" width="0" style="20" hidden="1" customWidth="1"/>
  </cols>
  <sheetData>
    <row r="1" s="193" customFormat="1" ht="11.25" customHeight="1"/>
    <row r="2" spans="4:46" ht="23.25" customHeight="1">
      <c r="D2" s="81" t="s">
        <v>53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</row>
    <row r="3" spans="4:46" ht="23.25" customHeight="1">
      <c r="D3" s="21">
        <v>1</v>
      </c>
      <c r="E3" s="82" t="s">
        <v>56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</row>
    <row r="4" spans="4:46" ht="23.25" customHeight="1">
      <c r="D4" s="21">
        <v>2</v>
      </c>
      <c r="E4" s="82" t="s">
        <v>67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</row>
    <row r="5" spans="4:46" ht="23.25" customHeight="1">
      <c r="D5" s="21">
        <v>3</v>
      </c>
      <c r="E5" s="82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</row>
    <row r="6" spans="4:46" ht="23.25" customHeight="1">
      <c r="D6" s="21">
        <v>4</v>
      </c>
      <c r="E6" s="82" t="s">
        <v>55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</row>
    <row r="7" spans="4:46" ht="23.25" customHeight="1">
      <c r="D7" s="21">
        <v>5</v>
      </c>
      <c r="E7" s="82" t="s">
        <v>57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</row>
    <row r="8" spans="4:46" ht="23.25" customHeight="1">
      <c r="D8" s="21">
        <v>6</v>
      </c>
      <c r="E8" s="82" t="s">
        <v>68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</row>
    <row r="9" spans="4:46" ht="23.25" customHeight="1">
      <c r="D9" s="21">
        <v>7</v>
      </c>
      <c r="E9" s="83" t="s">
        <v>63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</row>
    <row r="10" spans="4:46" ht="23.25" customHeight="1">
      <c r="D10" s="21">
        <v>8</v>
      </c>
      <c r="E10" s="83" t="s">
        <v>95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</row>
    <row r="11" spans="4:46" ht="54" customHeight="1">
      <c r="D11" s="21">
        <v>9</v>
      </c>
      <c r="E11" s="67" t="s">
        <v>59</v>
      </c>
      <c r="F11" s="68"/>
      <c r="G11" s="68"/>
      <c r="H11" s="68"/>
      <c r="I11" s="69"/>
      <c r="J11" s="70" t="s">
        <v>101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2"/>
    </row>
    <row r="12" spans="1:46" s="19" customFormat="1" ht="30" customHeight="1">
      <c r="A12" s="193"/>
      <c r="D12" s="21">
        <v>10</v>
      </c>
      <c r="E12" s="67" t="s">
        <v>59</v>
      </c>
      <c r="F12" s="68"/>
      <c r="G12" s="68"/>
      <c r="H12" s="68"/>
      <c r="I12" s="69"/>
      <c r="J12" s="76" t="s">
        <v>72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8"/>
    </row>
    <row r="13" spans="1:46" s="19" customFormat="1" ht="21" customHeight="1">
      <c r="A13" s="193"/>
      <c r="D13" s="29"/>
      <c r="E13" s="20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3:47" ht="23.25" customHeight="1">
      <c r="C14" s="154" t="s">
        <v>69</v>
      </c>
      <c r="D14" s="154"/>
      <c r="E14" s="154"/>
      <c r="F14" s="154"/>
      <c r="G14" s="154"/>
      <c r="H14" s="154"/>
      <c r="I14" s="154"/>
      <c r="J14" s="154"/>
      <c r="K14" s="154"/>
      <c r="L14" s="23"/>
      <c r="M14" s="156" t="s">
        <v>102</v>
      </c>
      <c r="N14" s="156"/>
      <c r="O14" s="156"/>
      <c r="P14" s="156"/>
      <c r="Q14" s="156"/>
      <c r="R14" s="156"/>
      <c r="S14" s="156"/>
      <c r="T14" s="156"/>
      <c r="U14" s="156"/>
      <c r="V14" s="23"/>
      <c r="W14" s="198" t="s">
        <v>71</v>
      </c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3"/>
      <c r="AL14" s="23"/>
      <c r="AU14" s="53"/>
    </row>
    <row r="15" spans="3:47" ht="23.25" customHeight="1">
      <c r="C15" s="155" t="s">
        <v>65</v>
      </c>
      <c r="D15" s="155"/>
      <c r="E15" s="159" t="s">
        <v>64</v>
      </c>
      <c r="F15" s="159"/>
      <c r="G15" s="159"/>
      <c r="H15" s="159"/>
      <c r="I15" s="196" t="s">
        <v>65</v>
      </c>
      <c r="J15" s="24"/>
      <c r="K15" s="24"/>
      <c r="L15" s="24"/>
      <c r="M15" s="161" t="s">
        <v>60</v>
      </c>
      <c r="N15" s="161"/>
      <c r="O15" s="161"/>
      <c r="P15" s="161"/>
      <c r="Q15" s="161"/>
      <c r="R15" s="161"/>
      <c r="S15" s="161"/>
      <c r="T15" s="161"/>
      <c r="U15" s="18">
        <v>49.15</v>
      </c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24"/>
      <c r="AL15" s="24"/>
      <c r="AU15" s="53"/>
    </row>
    <row r="16" spans="3:47" ht="23.25" customHeight="1">
      <c r="C16" s="155" t="s">
        <v>58</v>
      </c>
      <c r="D16" s="155"/>
      <c r="E16" s="160" t="s">
        <v>66</v>
      </c>
      <c r="F16" s="160"/>
      <c r="G16" s="160"/>
      <c r="H16" s="160"/>
      <c r="I16" s="197">
        <f>IF(I15="TAM",0.05,IF(I15="YARIM",0.025))</f>
        <v>0.05</v>
      </c>
      <c r="J16" s="23"/>
      <c r="K16" s="23"/>
      <c r="L16" s="23"/>
      <c r="M16" s="158" t="s">
        <v>61</v>
      </c>
      <c r="N16" s="158"/>
      <c r="O16" s="158"/>
      <c r="P16" s="158"/>
      <c r="Q16" s="158"/>
      <c r="R16" s="158"/>
      <c r="S16" s="158"/>
      <c r="T16" s="158"/>
      <c r="U16" s="18">
        <v>43.35</v>
      </c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23"/>
      <c r="AL16" s="23"/>
      <c r="AU16" s="54"/>
    </row>
    <row r="17" spans="4:38" ht="20.25" customHeight="1">
      <c r="D17" s="22"/>
      <c r="F17" s="25"/>
      <c r="G17" s="25"/>
      <c r="H17" s="25"/>
      <c r="I17" s="25"/>
      <c r="J17" s="25"/>
      <c r="K17" s="25"/>
      <c r="L17" s="25"/>
      <c r="M17" s="153" t="s">
        <v>62</v>
      </c>
      <c r="N17" s="153"/>
      <c r="O17" s="153"/>
      <c r="P17" s="153"/>
      <c r="Q17" s="153"/>
      <c r="R17" s="153"/>
      <c r="S17" s="153"/>
      <c r="T17" s="153"/>
      <c r="U17" s="18">
        <v>42.15</v>
      </c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25"/>
      <c r="AL17" s="25"/>
    </row>
    <row r="18" s="19" customFormat="1" ht="13.5" customHeight="1">
      <c r="A18" s="193"/>
    </row>
    <row r="19" spans="2:47" ht="24" customHeight="1">
      <c r="B19" s="112" t="s">
        <v>30</v>
      </c>
      <c r="C19" s="112"/>
      <c r="D19" s="113" t="s">
        <v>104</v>
      </c>
      <c r="E19" s="113"/>
      <c r="F19" s="113"/>
      <c r="G19" s="113"/>
      <c r="H19" s="113"/>
      <c r="I19" s="113"/>
      <c r="J19" s="113"/>
      <c r="K19" s="113"/>
      <c r="L19" s="96" t="s">
        <v>22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0" t="s">
        <v>3</v>
      </c>
      <c r="AI19" s="90"/>
      <c r="AJ19" s="90"/>
      <c r="AK19" s="90"/>
      <c r="AL19" s="90"/>
      <c r="AM19" s="145" t="s">
        <v>97</v>
      </c>
      <c r="AN19" s="146"/>
      <c r="AO19" s="146"/>
      <c r="AP19" s="146"/>
      <c r="AQ19" s="146"/>
      <c r="AR19" s="146"/>
      <c r="AS19" s="147"/>
      <c r="AU19" s="66" t="s">
        <v>100</v>
      </c>
    </row>
    <row r="20" spans="2:47" ht="21" customHeight="1">
      <c r="B20" s="13" t="s">
        <v>29</v>
      </c>
      <c r="C20" s="13"/>
      <c r="D20" s="114" t="s">
        <v>45</v>
      </c>
      <c r="E20" s="114"/>
      <c r="F20" s="114"/>
      <c r="G20" s="114"/>
      <c r="H20" s="114"/>
      <c r="I20" s="114"/>
      <c r="J20" s="114"/>
      <c r="K20" s="114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0" t="s">
        <v>27</v>
      </c>
      <c r="AI20" s="90"/>
      <c r="AJ20" s="90"/>
      <c r="AK20" s="90"/>
      <c r="AL20" s="90"/>
      <c r="AM20" s="90"/>
      <c r="AN20" s="90"/>
      <c r="AO20" s="90"/>
      <c r="AP20" s="17">
        <v>2</v>
      </c>
      <c r="AQ20" s="17">
        <v>0</v>
      </c>
      <c r="AR20" s="17">
        <v>2</v>
      </c>
      <c r="AS20" s="17">
        <v>0</v>
      </c>
      <c r="AU20" s="66"/>
    </row>
    <row r="21" spans="2:47" ht="21" customHeight="1">
      <c r="B21" s="90" t="s">
        <v>11</v>
      </c>
      <c r="C21" s="90"/>
      <c r="D21" s="90"/>
      <c r="E21" s="90"/>
      <c r="F21" s="90"/>
      <c r="G21" s="60" t="s">
        <v>96</v>
      </c>
      <c r="H21" s="60"/>
      <c r="I21" s="60"/>
      <c r="J21" s="60"/>
      <c r="K21" s="60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57" t="s">
        <v>12</v>
      </c>
      <c r="AI21" s="58"/>
      <c r="AJ21" s="58"/>
      <c r="AK21" s="58"/>
      <c r="AL21" s="58"/>
      <c r="AM21" s="58"/>
      <c r="AN21" s="58"/>
      <c r="AO21" s="59"/>
      <c r="AP21" s="85"/>
      <c r="AQ21" s="85"/>
      <c r="AR21" s="85"/>
      <c r="AS21" s="85"/>
      <c r="AU21" s="66"/>
    </row>
    <row r="22" spans="2:47" ht="18.75" customHeight="1">
      <c r="B22" s="90" t="s">
        <v>13</v>
      </c>
      <c r="C22" s="90"/>
      <c r="D22" s="90"/>
      <c r="E22" s="90"/>
      <c r="F22" s="90"/>
      <c r="G22" s="61"/>
      <c r="H22" s="62"/>
      <c r="I22" s="62"/>
      <c r="J22" s="62"/>
      <c r="K22" s="63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0" t="s">
        <v>14</v>
      </c>
      <c r="AI22" s="90"/>
      <c r="AJ22" s="90"/>
      <c r="AK22" s="90"/>
      <c r="AL22" s="90"/>
      <c r="AM22" s="90"/>
      <c r="AN22" s="90"/>
      <c r="AO22" s="90"/>
      <c r="AP22" s="13"/>
      <c r="AQ22" s="13"/>
      <c r="AR22" s="13"/>
      <c r="AS22" s="13"/>
      <c r="AU22" s="66"/>
    </row>
    <row r="23" spans="2:47" ht="24" customHeight="1">
      <c r="B23" s="57" t="s">
        <v>1</v>
      </c>
      <c r="C23" s="58"/>
      <c r="D23" s="58"/>
      <c r="E23" s="58"/>
      <c r="F23" s="59"/>
      <c r="G23" s="115">
        <v>42.15</v>
      </c>
      <c r="H23" s="116"/>
      <c r="I23" s="116"/>
      <c r="J23" s="117"/>
      <c r="K23" s="118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0" t="s">
        <v>31</v>
      </c>
      <c r="AI23" s="90"/>
      <c r="AJ23" s="90"/>
      <c r="AK23" s="90"/>
      <c r="AL23" s="90"/>
      <c r="AM23" s="90"/>
      <c r="AN23" s="16" t="s">
        <v>98</v>
      </c>
      <c r="AO23" s="16" t="s">
        <v>105</v>
      </c>
      <c r="AP23" s="17">
        <v>2</v>
      </c>
      <c r="AQ23" s="17">
        <v>0</v>
      </c>
      <c r="AR23" s="17">
        <v>2</v>
      </c>
      <c r="AS23" s="17">
        <v>0</v>
      </c>
      <c r="AU23" s="66"/>
    </row>
    <row r="24" spans="2:47" ht="19.5" customHeight="1">
      <c r="B24" s="89" t="s">
        <v>4</v>
      </c>
      <c r="C24" s="89"/>
      <c r="D24" s="89"/>
      <c r="E24" s="85" t="s">
        <v>30</v>
      </c>
      <c r="F24" s="85"/>
      <c r="G24" s="85"/>
      <c r="H24" s="85"/>
      <c r="I24" s="85"/>
      <c r="J24" s="89" t="s">
        <v>5</v>
      </c>
      <c r="K24" s="89"/>
      <c r="L24" s="85" t="s">
        <v>15</v>
      </c>
      <c r="M24" s="85"/>
      <c r="N24" s="85"/>
      <c r="O24" s="85"/>
      <c r="P24" s="85"/>
      <c r="Q24" s="85"/>
      <c r="R24" s="85"/>
      <c r="S24" s="85"/>
      <c r="T24" s="85" t="s">
        <v>16</v>
      </c>
      <c r="U24" s="85"/>
      <c r="V24" s="85"/>
      <c r="W24" s="85"/>
      <c r="X24" s="85"/>
      <c r="Y24" s="85"/>
      <c r="Z24" s="85" t="s">
        <v>17</v>
      </c>
      <c r="AA24" s="85"/>
      <c r="AB24" s="85"/>
      <c r="AC24" s="85"/>
      <c r="AD24" s="85"/>
      <c r="AE24" s="85"/>
      <c r="AF24" s="85"/>
      <c r="AG24" s="85"/>
      <c r="AH24" s="85"/>
      <c r="AI24" s="85"/>
      <c r="AJ24" s="86"/>
      <c r="AK24" s="123" t="s">
        <v>23</v>
      </c>
      <c r="AL24" s="124"/>
      <c r="AM24" s="125"/>
      <c r="AN24" s="129" t="s">
        <v>38</v>
      </c>
      <c r="AO24" s="130"/>
      <c r="AP24" s="129" t="s">
        <v>46</v>
      </c>
      <c r="AQ24" s="138"/>
      <c r="AR24" s="138"/>
      <c r="AS24" s="130"/>
      <c r="AU24" s="66"/>
    </row>
    <row r="25" spans="2:47" ht="20.25" customHeight="1">
      <c r="B25" s="89"/>
      <c r="C25" s="89"/>
      <c r="D25" s="89"/>
      <c r="E25" s="85"/>
      <c r="F25" s="85"/>
      <c r="G25" s="85"/>
      <c r="H25" s="85"/>
      <c r="I25" s="85"/>
      <c r="J25" s="89"/>
      <c r="K25" s="89"/>
      <c r="L25" s="85"/>
      <c r="M25" s="85"/>
      <c r="N25" s="85"/>
      <c r="O25" s="85"/>
      <c r="P25" s="85"/>
      <c r="Q25" s="85"/>
      <c r="R25" s="85"/>
      <c r="S25" s="85"/>
      <c r="T25" s="89" t="s">
        <v>24</v>
      </c>
      <c r="U25" s="89"/>
      <c r="V25" s="85" t="s">
        <v>18</v>
      </c>
      <c r="W25" s="85"/>
      <c r="X25" s="85"/>
      <c r="Y25" s="85"/>
      <c r="Z25" s="85" t="s">
        <v>7</v>
      </c>
      <c r="AA25" s="85"/>
      <c r="AB25" s="85"/>
      <c r="AC25" s="85"/>
      <c r="AD25" s="85" t="s">
        <v>8</v>
      </c>
      <c r="AE25" s="85"/>
      <c r="AF25" s="85"/>
      <c r="AG25" s="85"/>
      <c r="AH25" s="85"/>
      <c r="AI25" s="85"/>
      <c r="AJ25" s="86"/>
      <c r="AK25" s="126"/>
      <c r="AL25" s="127"/>
      <c r="AM25" s="128"/>
      <c r="AN25" s="131"/>
      <c r="AO25" s="132"/>
      <c r="AP25" s="131"/>
      <c r="AQ25" s="139"/>
      <c r="AR25" s="139"/>
      <c r="AS25" s="132"/>
      <c r="AU25" s="66"/>
    </row>
    <row r="26" spans="2:47" ht="13.5" customHeight="1">
      <c r="B26" s="89"/>
      <c r="C26" s="89"/>
      <c r="D26" s="89"/>
      <c r="E26" s="85"/>
      <c r="F26" s="85"/>
      <c r="G26" s="85"/>
      <c r="H26" s="85"/>
      <c r="I26" s="85"/>
      <c r="J26" s="89"/>
      <c r="K26" s="89"/>
      <c r="L26" s="89" t="s">
        <v>2</v>
      </c>
      <c r="M26" s="89"/>
      <c r="N26" s="85" t="s">
        <v>6</v>
      </c>
      <c r="O26" s="85"/>
      <c r="P26" s="85"/>
      <c r="Q26" s="85" t="s">
        <v>28</v>
      </c>
      <c r="R26" s="85"/>
      <c r="S26" s="85"/>
      <c r="T26" s="89"/>
      <c r="U26" s="89"/>
      <c r="V26" s="85"/>
      <c r="W26" s="85"/>
      <c r="X26" s="85"/>
      <c r="Y26" s="85"/>
      <c r="Z26" s="85"/>
      <c r="AA26" s="85"/>
      <c r="AB26" s="85"/>
      <c r="AC26" s="85"/>
      <c r="AD26" s="89" t="s">
        <v>19</v>
      </c>
      <c r="AE26" s="89"/>
      <c r="AF26" s="89"/>
      <c r="AG26" s="85" t="s">
        <v>28</v>
      </c>
      <c r="AH26" s="85"/>
      <c r="AI26" s="85"/>
      <c r="AJ26" s="86"/>
      <c r="AK26" s="126"/>
      <c r="AL26" s="127"/>
      <c r="AM26" s="128"/>
      <c r="AN26" s="131"/>
      <c r="AO26" s="132"/>
      <c r="AP26" s="131"/>
      <c r="AQ26" s="139"/>
      <c r="AR26" s="139"/>
      <c r="AS26" s="132"/>
      <c r="AU26" s="66"/>
    </row>
    <row r="27" spans="2:47" ht="15" customHeight="1">
      <c r="B27" s="89"/>
      <c r="C27" s="89"/>
      <c r="D27" s="89"/>
      <c r="E27" s="85"/>
      <c r="F27" s="85"/>
      <c r="G27" s="85"/>
      <c r="H27" s="85"/>
      <c r="I27" s="85"/>
      <c r="J27" s="89"/>
      <c r="K27" s="89"/>
      <c r="L27" s="89"/>
      <c r="M27" s="89"/>
      <c r="N27" s="85"/>
      <c r="O27" s="85"/>
      <c r="P27" s="85"/>
      <c r="Q27" s="85"/>
      <c r="R27" s="85"/>
      <c r="S27" s="85"/>
      <c r="T27" s="89"/>
      <c r="U27" s="89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5"/>
      <c r="AH27" s="85"/>
      <c r="AI27" s="85"/>
      <c r="AJ27" s="86"/>
      <c r="AK27" s="126"/>
      <c r="AL27" s="127"/>
      <c r="AM27" s="128"/>
      <c r="AN27" s="131"/>
      <c r="AO27" s="132"/>
      <c r="AP27" s="131"/>
      <c r="AQ27" s="139"/>
      <c r="AR27" s="139"/>
      <c r="AS27" s="132"/>
      <c r="AU27" s="66"/>
    </row>
    <row r="28" spans="2:47" ht="39.75" customHeight="1">
      <c r="B28" s="89"/>
      <c r="C28" s="89"/>
      <c r="D28" s="89"/>
      <c r="E28" s="85"/>
      <c r="F28" s="85"/>
      <c r="G28" s="85"/>
      <c r="H28" s="85"/>
      <c r="I28" s="85"/>
      <c r="J28" s="89"/>
      <c r="K28" s="89"/>
      <c r="L28" s="89"/>
      <c r="M28" s="89"/>
      <c r="N28" s="89" t="s">
        <v>41</v>
      </c>
      <c r="O28" s="89"/>
      <c r="P28" s="89"/>
      <c r="Q28" s="89" t="s">
        <v>41</v>
      </c>
      <c r="R28" s="89"/>
      <c r="S28" s="89"/>
      <c r="T28" s="89"/>
      <c r="U28" s="89"/>
      <c r="V28" s="89" t="s">
        <v>41</v>
      </c>
      <c r="W28" s="89"/>
      <c r="X28" s="89"/>
      <c r="Y28" s="89"/>
      <c r="Z28" s="89" t="s">
        <v>40</v>
      </c>
      <c r="AA28" s="89"/>
      <c r="AB28" s="89"/>
      <c r="AC28" s="89"/>
      <c r="AD28" s="89"/>
      <c r="AE28" s="89"/>
      <c r="AF28" s="89"/>
      <c r="AG28" s="89" t="s">
        <v>40</v>
      </c>
      <c r="AH28" s="89"/>
      <c r="AI28" s="89"/>
      <c r="AJ28" s="95"/>
      <c r="AK28" s="133" t="s">
        <v>39</v>
      </c>
      <c r="AL28" s="134"/>
      <c r="AM28" s="135"/>
      <c r="AN28" s="136" t="s">
        <v>39</v>
      </c>
      <c r="AO28" s="137"/>
      <c r="AP28" s="136" t="s">
        <v>39</v>
      </c>
      <c r="AQ28" s="140"/>
      <c r="AR28" s="140"/>
      <c r="AS28" s="137"/>
      <c r="AU28" s="66"/>
    </row>
    <row r="29" spans="2:47" ht="27" customHeight="1">
      <c r="B29" s="108" t="s">
        <v>42</v>
      </c>
      <c r="C29" s="108"/>
      <c r="D29" s="108"/>
      <c r="E29" s="109" t="str">
        <f>D19</f>
        <v>AHMET BARGÖZ</v>
      </c>
      <c r="F29" s="109"/>
      <c r="G29" s="109"/>
      <c r="H29" s="109"/>
      <c r="I29" s="109"/>
      <c r="J29" s="111" t="s">
        <v>43</v>
      </c>
      <c r="K29" s="111"/>
      <c r="L29" s="85">
        <v>1</v>
      </c>
      <c r="M29" s="85"/>
      <c r="N29" s="97">
        <f>G23</f>
        <v>42.15</v>
      </c>
      <c r="O29" s="97"/>
      <c r="P29" s="97"/>
      <c r="Q29" s="98">
        <f aca="true" t="shared" si="0" ref="Q29:Q35">N29*L29</f>
        <v>42.15</v>
      </c>
      <c r="R29" s="98"/>
      <c r="S29" s="99"/>
      <c r="T29" s="85" t="s">
        <v>34</v>
      </c>
      <c r="U29" s="85"/>
      <c r="V29" s="100">
        <v>90</v>
      </c>
      <c r="W29" s="100"/>
      <c r="X29" s="100"/>
      <c r="Y29" s="100"/>
      <c r="Z29" s="91">
        <f>N29*20</f>
        <v>843</v>
      </c>
      <c r="AA29" s="91"/>
      <c r="AB29" s="91"/>
      <c r="AC29" s="91"/>
      <c r="AD29" s="14">
        <v>850</v>
      </c>
      <c r="AE29" s="1" t="s">
        <v>35</v>
      </c>
      <c r="AF29" s="15">
        <f>G23*I16</f>
        <v>2.1075</v>
      </c>
      <c r="AG29" s="91">
        <f>AF29*AD29</f>
        <v>1791.375</v>
      </c>
      <c r="AH29" s="91"/>
      <c r="AI29" s="91"/>
      <c r="AJ29" s="91"/>
      <c r="AK29" s="92">
        <f>SUM(AG29+Z29+V29+Q29)</f>
        <v>2766.525</v>
      </c>
      <c r="AL29" s="93"/>
      <c r="AM29" s="94"/>
      <c r="AN29" s="141">
        <f aca="true" t="shared" si="1" ref="AN29:AN39">AK29*0.00759</f>
        <v>20.997924750000003</v>
      </c>
      <c r="AO29" s="142"/>
      <c r="AP29" s="141">
        <f aca="true" t="shared" si="2" ref="AP29:AP39">AK29-AN29</f>
        <v>2745.52707525</v>
      </c>
      <c r="AQ29" s="143"/>
      <c r="AR29" s="143"/>
      <c r="AS29" s="144"/>
      <c r="AU29" s="64" t="s">
        <v>103</v>
      </c>
    </row>
    <row r="30" spans="2:47" ht="27" customHeight="1">
      <c r="B30" s="85"/>
      <c r="C30" s="85"/>
      <c r="D30" s="85"/>
      <c r="E30" s="110" t="s">
        <v>47</v>
      </c>
      <c r="F30" s="110"/>
      <c r="G30" s="110"/>
      <c r="H30" s="110"/>
      <c r="I30" s="110"/>
      <c r="J30" s="111" t="s">
        <v>44</v>
      </c>
      <c r="K30" s="111"/>
      <c r="L30" s="85">
        <v>1</v>
      </c>
      <c r="M30" s="85"/>
      <c r="N30" s="97">
        <f>G23</f>
        <v>42.15</v>
      </c>
      <c r="O30" s="97"/>
      <c r="P30" s="97"/>
      <c r="Q30" s="98">
        <f t="shared" si="0"/>
        <v>42.15</v>
      </c>
      <c r="R30" s="98"/>
      <c r="S30" s="99"/>
      <c r="T30" s="85"/>
      <c r="U30" s="85"/>
      <c r="V30" s="84">
        <f>V29</f>
        <v>90</v>
      </c>
      <c r="W30" s="84"/>
      <c r="X30" s="84"/>
      <c r="Y30" s="84"/>
      <c r="Z30" s="84">
        <f>N29*10</f>
        <v>421.5</v>
      </c>
      <c r="AA30" s="84"/>
      <c r="AB30" s="84"/>
      <c r="AC30" s="84"/>
      <c r="AD30" s="86"/>
      <c r="AE30" s="87"/>
      <c r="AF30" s="88"/>
      <c r="AG30" s="157"/>
      <c r="AH30" s="157"/>
      <c r="AI30" s="157"/>
      <c r="AJ30" s="157"/>
      <c r="AK30" s="73">
        <f aca="true" t="shared" si="3" ref="AK30:AK38">Q30+V30+Z30</f>
        <v>553.65</v>
      </c>
      <c r="AL30" s="74"/>
      <c r="AM30" s="75"/>
      <c r="AN30" s="73">
        <f t="shared" si="1"/>
        <v>4.2022035</v>
      </c>
      <c r="AO30" s="75"/>
      <c r="AP30" s="73">
        <f t="shared" si="2"/>
        <v>549.4477965</v>
      </c>
      <c r="AQ30" s="79"/>
      <c r="AR30" s="79"/>
      <c r="AS30" s="80"/>
      <c r="AU30" s="65"/>
    </row>
    <row r="31" spans="2:47" ht="27" customHeight="1">
      <c r="B31" s="85"/>
      <c r="C31" s="85"/>
      <c r="D31" s="85"/>
      <c r="E31" s="110" t="s">
        <v>48</v>
      </c>
      <c r="F31" s="110"/>
      <c r="G31" s="110"/>
      <c r="H31" s="110"/>
      <c r="I31" s="110"/>
      <c r="J31" s="111" t="s">
        <v>44</v>
      </c>
      <c r="K31" s="111"/>
      <c r="L31" s="85">
        <v>1</v>
      </c>
      <c r="M31" s="85"/>
      <c r="N31" s="97">
        <f>G23</f>
        <v>42.15</v>
      </c>
      <c r="O31" s="97"/>
      <c r="P31" s="97"/>
      <c r="Q31" s="98">
        <f t="shared" si="0"/>
        <v>42.15</v>
      </c>
      <c r="R31" s="98"/>
      <c r="S31" s="99"/>
      <c r="T31" s="85"/>
      <c r="U31" s="85"/>
      <c r="V31" s="84">
        <f>V29</f>
        <v>90</v>
      </c>
      <c r="W31" s="84"/>
      <c r="X31" s="84"/>
      <c r="Y31" s="84"/>
      <c r="Z31" s="84">
        <f>N30*10</f>
        <v>421.5</v>
      </c>
      <c r="AA31" s="84"/>
      <c r="AB31" s="84"/>
      <c r="AC31" s="84"/>
      <c r="AD31" s="86"/>
      <c r="AE31" s="87"/>
      <c r="AF31" s="88"/>
      <c r="AG31" s="157"/>
      <c r="AH31" s="157"/>
      <c r="AI31" s="157"/>
      <c r="AJ31" s="157"/>
      <c r="AK31" s="73">
        <f t="shared" si="3"/>
        <v>553.65</v>
      </c>
      <c r="AL31" s="74"/>
      <c r="AM31" s="75"/>
      <c r="AN31" s="73">
        <f t="shared" si="1"/>
        <v>4.2022035</v>
      </c>
      <c r="AO31" s="75"/>
      <c r="AP31" s="73">
        <f t="shared" si="2"/>
        <v>549.4477965</v>
      </c>
      <c r="AQ31" s="79"/>
      <c r="AR31" s="79"/>
      <c r="AS31" s="80"/>
      <c r="AU31" s="65"/>
    </row>
    <row r="32" spans="2:47" ht="27" customHeight="1">
      <c r="B32" s="85"/>
      <c r="C32" s="85"/>
      <c r="D32" s="85"/>
      <c r="E32" s="110" t="s">
        <v>49</v>
      </c>
      <c r="F32" s="110"/>
      <c r="G32" s="110"/>
      <c r="H32" s="110"/>
      <c r="I32" s="110"/>
      <c r="J32" s="111" t="s">
        <v>44</v>
      </c>
      <c r="K32" s="111"/>
      <c r="L32" s="85">
        <v>1</v>
      </c>
      <c r="M32" s="85"/>
      <c r="N32" s="97">
        <f>G23</f>
        <v>42.15</v>
      </c>
      <c r="O32" s="97"/>
      <c r="P32" s="97"/>
      <c r="Q32" s="98">
        <f t="shared" si="0"/>
        <v>42.15</v>
      </c>
      <c r="R32" s="98"/>
      <c r="S32" s="99"/>
      <c r="T32" s="85"/>
      <c r="U32" s="85"/>
      <c r="V32" s="84">
        <f>V29</f>
        <v>90</v>
      </c>
      <c r="W32" s="84"/>
      <c r="X32" s="84"/>
      <c r="Y32" s="84"/>
      <c r="Z32" s="84">
        <f>N31*10</f>
        <v>421.5</v>
      </c>
      <c r="AA32" s="84"/>
      <c r="AB32" s="84"/>
      <c r="AC32" s="84"/>
      <c r="AD32" s="86"/>
      <c r="AE32" s="87"/>
      <c r="AF32" s="88"/>
      <c r="AG32" s="157"/>
      <c r="AH32" s="157"/>
      <c r="AI32" s="157"/>
      <c r="AJ32" s="157"/>
      <c r="AK32" s="73">
        <f t="shared" si="3"/>
        <v>553.65</v>
      </c>
      <c r="AL32" s="74"/>
      <c r="AM32" s="75"/>
      <c r="AN32" s="73">
        <f t="shared" si="1"/>
        <v>4.2022035</v>
      </c>
      <c r="AO32" s="75"/>
      <c r="AP32" s="73">
        <f t="shared" si="2"/>
        <v>549.4477965</v>
      </c>
      <c r="AQ32" s="79"/>
      <c r="AR32" s="79"/>
      <c r="AS32" s="80"/>
      <c r="AT32" s="2"/>
      <c r="AU32" s="65"/>
    </row>
    <row r="33" spans="2:47" ht="27" customHeight="1">
      <c r="B33" s="85"/>
      <c r="C33" s="85"/>
      <c r="D33" s="85"/>
      <c r="E33" s="110" t="s">
        <v>50</v>
      </c>
      <c r="F33" s="110"/>
      <c r="G33" s="110"/>
      <c r="H33" s="110"/>
      <c r="I33" s="110"/>
      <c r="J33" s="111" t="s">
        <v>44</v>
      </c>
      <c r="K33" s="111"/>
      <c r="L33" s="85">
        <v>1</v>
      </c>
      <c r="M33" s="85"/>
      <c r="N33" s="97">
        <f>G23</f>
        <v>42.15</v>
      </c>
      <c r="O33" s="97"/>
      <c r="P33" s="97"/>
      <c r="Q33" s="98">
        <f t="shared" si="0"/>
        <v>42.15</v>
      </c>
      <c r="R33" s="98"/>
      <c r="S33" s="99"/>
      <c r="T33" s="85"/>
      <c r="U33" s="85"/>
      <c r="V33" s="84">
        <f>V29</f>
        <v>90</v>
      </c>
      <c r="W33" s="84"/>
      <c r="X33" s="84"/>
      <c r="Y33" s="84"/>
      <c r="Z33" s="84">
        <f>N32*10</f>
        <v>421.5</v>
      </c>
      <c r="AA33" s="84"/>
      <c r="AB33" s="84"/>
      <c r="AC33" s="84"/>
      <c r="AD33" s="86"/>
      <c r="AE33" s="87"/>
      <c r="AF33" s="88"/>
      <c r="AG33" s="84"/>
      <c r="AH33" s="84"/>
      <c r="AI33" s="84"/>
      <c r="AJ33" s="84"/>
      <c r="AK33" s="73">
        <f t="shared" si="3"/>
        <v>553.65</v>
      </c>
      <c r="AL33" s="74"/>
      <c r="AM33" s="75"/>
      <c r="AN33" s="73">
        <f t="shared" si="1"/>
        <v>4.2022035</v>
      </c>
      <c r="AO33" s="75"/>
      <c r="AP33" s="73">
        <f t="shared" si="2"/>
        <v>549.4477965</v>
      </c>
      <c r="AQ33" s="79"/>
      <c r="AR33" s="79"/>
      <c r="AS33" s="80"/>
      <c r="AU33" s="65"/>
    </row>
    <row r="34" spans="2:47" ht="27" customHeight="1">
      <c r="B34" s="85"/>
      <c r="C34" s="85"/>
      <c r="D34" s="85"/>
      <c r="E34" s="110" t="s">
        <v>51</v>
      </c>
      <c r="F34" s="110"/>
      <c r="G34" s="110"/>
      <c r="H34" s="110"/>
      <c r="I34" s="110"/>
      <c r="J34" s="111" t="s">
        <v>44</v>
      </c>
      <c r="K34" s="111"/>
      <c r="L34" s="85">
        <v>1</v>
      </c>
      <c r="M34" s="85"/>
      <c r="N34" s="97">
        <f>G23</f>
        <v>42.15</v>
      </c>
      <c r="O34" s="97"/>
      <c r="P34" s="97"/>
      <c r="Q34" s="98">
        <f t="shared" si="0"/>
        <v>42.15</v>
      </c>
      <c r="R34" s="98"/>
      <c r="S34" s="99"/>
      <c r="T34" s="85"/>
      <c r="U34" s="85"/>
      <c r="V34" s="84">
        <f>V29</f>
        <v>90</v>
      </c>
      <c r="W34" s="84"/>
      <c r="X34" s="84"/>
      <c r="Y34" s="84"/>
      <c r="Z34" s="84"/>
      <c r="AA34" s="84"/>
      <c r="AB34" s="84"/>
      <c r="AC34" s="84"/>
      <c r="AD34" s="86"/>
      <c r="AE34" s="87"/>
      <c r="AF34" s="88"/>
      <c r="AG34" s="84"/>
      <c r="AH34" s="84"/>
      <c r="AI34" s="84"/>
      <c r="AJ34" s="84"/>
      <c r="AK34" s="73">
        <f t="shared" si="3"/>
        <v>132.15</v>
      </c>
      <c r="AL34" s="74"/>
      <c r="AM34" s="75"/>
      <c r="AN34" s="73">
        <f t="shared" si="1"/>
        <v>1.0030185</v>
      </c>
      <c r="AO34" s="75"/>
      <c r="AP34" s="73">
        <f t="shared" si="2"/>
        <v>131.1469815</v>
      </c>
      <c r="AQ34" s="79"/>
      <c r="AR34" s="79"/>
      <c r="AS34" s="80"/>
      <c r="AU34" s="65"/>
    </row>
    <row r="35" spans="2:47" ht="27" customHeight="1">
      <c r="B35" s="85"/>
      <c r="C35" s="85"/>
      <c r="D35" s="85"/>
      <c r="E35" s="110" t="s">
        <v>52</v>
      </c>
      <c r="F35" s="110"/>
      <c r="G35" s="110"/>
      <c r="H35" s="110"/>
      <c r="I35" s="110"/>
      <c r="J35" s="111" t="s">
        <v>44</v>
      </c>
      <c r="K35" s="111"/>
      <c r="L35" s="85">
        <v>1</v>
      </c>
      <c r="M35" s="85"/>
      <c r="N35" s="97">
        <f>G23</f>
        <v>42.15</v>
      </c>
      <c r="O35" s="97"/>
      <c r="P35" s="97"/>
      <c r="Q35" s="98">
        <f t="shared" si="0"/>
        <v>42.15</v>
      </c>
      <c r="R35" s="98"/>
      <c r="S35" s="99"/>
      <c r="T35" s="85"/>
      <c r="U35" s="85"/>
      <c r="V35" s="84">
        <f>V34</f>
        <v>90</v>
      </c>
      <c r="W35" s="84"/>
      <c r="X35" s="84"/>
      <c r="Y35" s="84"/>
      <c r="Z35" s="84"/>
      <c r="AA35" s="84"/>
      <c r="AB35" s="84"/>
      <c r="AC35" s="84"/>
      <c r="AD35" s="86"/>
      <c r="AE35" s="87"/>
      <c r="AF35" s="88"/>
      <c r="AG35" s="84"/>
      <c r="AH35" s="84"/>
      <c r="AI35" s="84"/>
      <c r="AJ35" s="84"/>
      <c r="AK35" s="73">
        <f t="shared" si="3"/>
        <v>132.15</v>
      </c>
      <c r="AL35" s="74"/>
      <c r="AM35" s="75"/>
      <c r="AN35" s="73">
        <f t="shared" si="1"/>
        <v>1.0030185</v>
      </c>
      <c r="AO35" s="75"/>
      <c r="AP35" s="73">
        <f t="shared" si="2"/>
        <v>131.1469815</v>
      </c>
      <c r="AQ35" s="79"/>
      <c r="AR35" s="79"/>
      <c r="AS35" s="80"/>
      <c r="AU35" s="65"/>
    </row>
    <row r="36" spans="2:47" ht="27" customHeight="1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04"/>
      <c r="O36" s="104"/>
      <c r="P36" s="104"/>
      <c r="Q36" s="104"/>
      <c r="R36" s="104"/>
      <c r="S36" s="105"/>
      <c r="T36" s="85"/>
      <c r="U36" s="85"/>
      <c r="V36" s="84"/>
      <c r="W36" s="84"/>
      <c r="X36" s="84"/>
      <c r="Y36" s="84"/>
      <c r="Z36" s="84"/>
      <c r="AA36" s="84"/>
      <c r="AB36" s="84"/>
      <c r="AC36" s="84"/>
      <c r="AD36" s="86"/>
      <c r="AE36" s="87"/>
      <c r="AF36" s="88"/>
      <c r="AG36" s="84"/>
      <c r="AH36" s="84"/>
      <c r="AI36" s="84"/>
      <c r="AJ36" s="84"/>
      <c r="AK36" s="73">
        <f t="shared" si="3"/>
        <v>0</v>
      </c>
      <c r="AL36" s="74"/>
      <c r="AM36" s="75"/>
      <c r="AN36" s="73">
        <f t="shared" si="1"/>
        <v>0</v>
      </c>
      <c r="AO36" s="75"/>
      <c r="AP36" s="73">
        <f t="shared" si="2"/>
        <v>0</v>
      </c>
      <c r="AQ36" s="79"/>
      <c r="AR36" s="79"/>
      <c r="AS36" s="80"/>
      <c r="AU36" s="56"/>
    </row>
    <row r="37" spans="2:45" ht="27" customHeight="1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104"/>
      <c r="O37" s="104"/>
      <c r="P37" s="104"/>
      <c r="Q37" s="104"/>
      <c r="R37" s="104"/>
      <c r="S37" s="105"/>
      <c r="T37" s="85"/>
      <c r="U37" s="85"/>
      <c r="V37" s="84"/>
      <c r="W37" s="84"/>
      <c r="X37" s="84"/>
      <c r="Y37" s="84"/>
      <c r="Z37" s="84"/>
      <c r="AA37" s="84"/>
      <c r="AB37" s="84"/>
      <c r="AC37" s="84"/>
      <c r="AD37" s="86"/>
      <c r="AE37" s="87"/>
      <c r="AF37" s="88"/>
      <c r="AG37" s="84"/>
      <c r="AH37" s="84"/>
      <c r="AI37" s="84"/>
      <c r="AJ37" s="84"/>
      <c r="AK37" s="73">
        <f t="shared" si="3"/>
        <v>0</v>
      </c>
      <c r="AL37" s="74"/>
      <c r="AM37" s="75"/>
      <c r="AN37" s="73">
        <f t="shared" si="1"/>
        <v>0</v>
      </c>
      <c r="AO37" s="75"/>
      <c r="AP37" s="73">
        <f t="shared" si="2"/>
        <v>0</v>
      </c>
      <c r="AQ37" s="79"/>
      <c r="AR37" s="79"/>
      <c r="AS37" s="80"/>
    </row>
    <row r="38" spans="2:45" ht="27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104"/>
      <c r="O38" s="104"/>
      <c r="P38" s="104"/>
      <c r="Q38" s="104"/>
      <c r="R38" s="104"/>
      <c r="S38" s="105"/>
      <c r="T38" s="85"/>
      <c r="U38" s="85"/>
      <c r="V38" s="84"/>
      <c r="W38" s="84"/>
      <c r="X38" s="84"/>
      <c r="Y38" s="84"/>
      <c r="Z38" s="84"/>
      <c r="AA38" s="84"/>
      <c r="AB38" s="84"/>
      <c r="AC38" s="84"/>
      <c r="AD38" s="86"/>
      <c r="AE38" s="87"/>
      <c r="AF38" s="88"/>
      <c r="AG38" s="84"/>
      <c r="AH38" s="84"/>
      <c r="AI38" s="84"/>
      <c r="AJ38" s="84"/>
      <c r="AK38" s="73">
        <f t="shared" si="3"/>
        <v>0</v>
      </c>
      <c r="AL38" s="74"/>
      <c r="AM38" s="75"/>
      <c r="AN38" s="73">
        <f t="shared" si="1"/>
        <v>0</v>
      </c>
      <c r="AO38" s="75"/>
      <c r="AP38" s="73">
        <f t="shared" si="2"/>
        <v>0</v>
      </c>
      <c r="AQ38" s="79"/>
      <c r="AR38" s="79"/>
      <c r="AS38" s="80"/>
    </row>
    <row r="39" spans="2:45" ht="27" customHeight="1">
      <c r="B39" s="122" t="s">
        <v>20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  <c r="Q39" s="149">
        <f>SUM(Q29:Q38)</f>
        <v>295.05</v>
      </c>
      <c r="R39" s="149"/>
      <c r="S39" s="150"/>
      <c r="T39" s="85"/>
      <c r="U39" s="85"/>
      <c r="V39" s="84">
        <f>SUM(V29:V38)</f>
        <v>630</v>
      </c>
      <c r="W39" s="84"/>
      <c r="X39" s="84"/>
      <c r="Y39" s="84"/>
      <c r="Z39" s="84">
        <f>SUM(Z29:Z38)</f>
        <v>2529</v>
      </c>
      <c r="AA39" s="84"/>
      <c r="AB39" s="84"/>
      <c r="AC39" s="84"/>
      <c r="AD39" s="86"/>
      <c r="AE39" s="87"/>
      <c r="AF39" s="88"/>
      <c r="AG39" s="84">
        <f>SUM(AG29:AG38)</f>
        <v>1791.375</v>
      </c>
      <c r="AH39" s="84"/>
      <c r="AI39" s="84"/>
      <c r="AJ39" s="84"/>
      <c r="AK39" s="73">
        <f>SUM(Q39+V39+Z39+AG39)</f>
        <v>5245.425</v>
      </c>
      <c r="AL39" s="74"/>
      <c r="AM39" s="75"/>
      <c r="AN39" s="73">
        <f t="shared" si="1"/>
        <v>39.81277575</v>
      </c>
      <c r="AO39" s="75"/>
      <c r="AP39" s="73">
        <f t="shared" si="2"/>
        <v>5205.6122242500005</v>
      </c>
      <c r="AQ39" s="79"/>
      <c r="AR39" s="79"/>
      <c r="AS39" s="80"/>
    </row>
    <row r="40" spans="2:45" ht="15" customHeight="1"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7"/>
    </row>
    <row r="41" spans="2:45" ht="15" customHeight="1"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7"/>
    </row>
    <row r="42" spans="2:45" ht="18.75" customHeight="1">
      <c r="B42" s="6"/>
      <c r="C42" s="119" t="str">
        <f>B29</f>
        <v>ADANA/KAYSERİ</v>
      </c>
      <c r="D42" s="120"/>
      <c r="E42" s="120"/>
      <c r="F42" s="120"/>
      <c r="G42" s="120"/>
      <c r="H42" s="120"/>
      <c r="I42" s="1" t="s">
        <v>70</v>
      </c>
      <c r="J42" s="121" t="str">
        <f>D19</f>
        <v>AHMET BARGÖZ</v>
      </c>
      <c r="K42" s="121"/>
      <c r="L42" s="121"/>
      <c r="M42" s="121"/>
      <c r="N42" s="121"/>
      <c r="O42" s="121"/>
      <c r="P42" s="102" t="s">
        <v>37</v>
      </c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>
        <f>AK39</f>
        <v>5245.425</v>
      </c>
      <c r="AB42" s="103"/>
      <c r="AC42" s="103"/>
      <c r="AD42" s="103"/>
      <c r="AE42" s="103"/>
      <c r="AF42" s="3" t="s">
        <v>25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7"/>
    </row>
    <row r="43" spans="2:45" ht="21.75" customHeight="1">
      <c r="B43" s="6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6"/>
      <c r="X43" s="3"/>
      <c r="Y43" s="3"/>
      <c r="Z43" s="26"/>
      <c r="AA43" s="26"/>
      <c r="AB43" s="26"/>
      <c r="AC43" s="26"/>
      <c r="AD43" s="3"/>
      <c r="AE43" s="26"/>
      <c r="AF43" s="26"/>
      <c r="AG43" s="26"/>
      <c r="AH43" s="26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7"/>
    </row>
    <row r="44" spans="2:45" ht="18.75" customHeight="1"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7"/>
    </row>
    <row r="45" spans="2:45" ht="24.75" customHeight="1"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48">
        <f ca="1">NOW()</f>
        <v>43868.426005787034</v>
      </c>
      <c r="U45" s="119"/>
      <c r="V45" s="119"/>
      <c r="W45" s="119"/>
      <c r="X45" s="119"/>
      <c r="Y45" s="119"/>
      <c r="Z45" s="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51"/>
      <c r="AM45" s="151"/>
      <c r="AN45" s="151"/>
      <c r="AO45" s="151"/>
      <c r="AP45" s="151"/>
      <c r="AQ45" s="151"/>
      <c r="AR45" s="151"/>
      <c r="AS45" s="8"/>
    </row>
    <row r="46" spans="2:45" ht="15" customHeight="1"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2" t="s">
        <v>26</v>
      </c>
      <c r="U46" s="102"/>
      <c r="V46" s="102"/>
      <c r="W46" s="102"/>
      <c r="X46" s="102"/>
      <c r="Y46" s="102"/>
      <c r="Z46" s="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102" t="str">
        <f>D19</f>
        <v>AHMET BARGÖZ</v>
      </c>
      <c r="AM46" s="102"/>
      <c r="AN46" s="102"/>
      <c r="AO46" s="102"/>
      <c r="AP46" s="102"/>
      <c r="AQ46" s="102"/>
      <c r="AR46" s="102"/>
      <c r="AS46" s="7"/>
    </row>
    <row r="47" spans="2:45" ht="18" customHeight="1"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01" t="s">
        <v>30</v>
      </c>
      <c r="R47" s="101"/>
      <c r="S47" s="1" t="s">
        <v>33</v>
      </c>
      <c r="T47" s="152"/>
      <c r="U47" s="152"/>
      <c r="V47" s="15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139" t="s">
        <v>0</v>
      </c>
      <c r="AM47" s="139"/>
      <c r="AN47" s="139"/>
      <c r="AO47" s="139"/>
      <c r="AP47" s="139"/>
      <c r="AQ47" s="139"/>
      <c r="AR47" s="139"/>
      <c r="AS47" s="9"/>
    </row>
    <row r="48" spans="2:45" ht="18" customHeight="1">
      <c r="B48" s="106" t="s">
        <v>21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 t="s">
        <v>29</v>
      </c>
      <c r="R48" s="101"/>
      <c r="S48" s="1" t="s">
        <v>33</v>
      </c>
      <c r="T48" s="121"/>
      <c r="U48" s="121"/>
      <c r="V48" s="121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5"/>
      <c r="AO48" s="5"/>
      <c r="AP48" s="5"/>
      <c r="AQ48" s="5"/>
      <c r="AR48" s="5"/>
      <c r="AS48" s="9"/>
    </row>
    <row r="49" spans="2:45" ht="24.75" customHeight="1">
      <c r="B49" s="107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 t="s">
        <v>32</v>
      </c>
      <c r="R49" s="101"/>
      <c r="S49" s="1" t="s">
        <v>33</v>
      </c>
      <c r="T49" s="3" t="s">
        <v>10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7"/>
    </row>
    <row r="50" spans="2:45" ht="23.25" customHeight="1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2"/>
    </row>
    <row r="51" spans="2:45" ht="22.5" customHeight="1">
      <c r="B51" s="27" t="s">
        <v>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2:45" ht="12.75" hidden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8">
        <v>3</v>
      </c>
      <c r="W52" s="28">
        <v>3</v>
      </c>
      <c r="X52" s="28">
        <v>2</v>
      </c>
      <c r="Y52" s="28">
        <v>1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</row>
    <row r="53" spans="2:45" ht="12.75" hidden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</row>
    <row r="54" spans="2:45" ht="12.75" hidden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</row>
    <row r="55" spans="2:45" ht="12.75" hidden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</row>
    <row r="56" spans="2:45" ht="12.75" hidden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</row>
  </sheetData>
  <sheetProtection/>
  <mergeCells count="232">
    <mergeCell ref="C15:D15"/>
    <mergeCell ref="M16:T16"/>
    <mergeCell ref="E10:AT10"/>
    <mergeCell ref="AG32:AJ32"/>
    <mergeCell ref="V32:Y32"/>
    <mergeCell ref="V33:Y33"/>
    <mergeCell ref="E15:H15"/>
    <mergeCell ref="E16:H16"/>
    <mergeCell ref="M15:T15"/>
    <mergeCell ref="W14:AJ17"/>
    <mergeCell ref="C14:K14"/>
    <mergeCell ref="AN31:AO31"/>
    <mergeCell ref="C16:D16"/>
    <mergeCell ref="M14:U14"/>
    <mergeCell ref="AG30:AJ30"/>
    <mergeCell ref="AG31:AJ31"/>
    <mergeCell ref="V31:Y31"/>
    <mergeCell ref="Z28:AC28"/>
    <mergeCell ref="T25:U28"/>
    <mergeCell ref="N31:P31"/>
    <mergeCell ref="M17:T17"/>
    <mergeCell ref="AD38:AF38"/>
    <mergeCell ref="AG38:AJ38"/>
    <mergeCell ref="AG33:AJ33"/>
    <mergeCell ref="AN34:AO34"/>
    <mergeCell ref="AN33:AO33"/>
    <mergeCell ref="Q30:S30"/>
    <mergeCell ref="AN30:AO30"/>
    <mergeCell ref="AK32:AM32"/>
    <mergeCell ref="AK31:AM31"/>
    <mergeCell ref="AN32:AO32"/>
    <mergeCell ref="AD30:AF30"/>
    <mergeCell ref="AD31:AF31"/>
    <mergeCell ref="AD32:AF32"/>
    <mergeCell ref="AD33:AF33"/>
    <mergeCell ref="AD37:AF37"/>
    <mergeCell ref="AD36:AF36"/>
    <mergeCell ref="AD35:AF35"/>
    <mergeCell ref="AK35:AM35"/>
    <mergeCell ref="AK34:AM34"/>
    <mergeCell ref="AL46:AR46"/>
    <mergeCell ref="AL45:AR45"/>
    <mergeCell ref="AL47:AR47"/>
    <mergeCell ref="T46:Y46"/>
    <mergeCell ref="T47:V47"/>
    <mergeCell ref="AD39:AF39"/>
    <mergeCell ref="AG39:AJ39"/>
    <mergeCell ref="T39:U39"/>
    <mergeCell ref="T48:V48"/>
    <mergeCell ref="L31:M31"/>
    <mergeCell ref="N30:P30"/>
    <mergeCell ref="N34:P34"/>
    <mergeCell ref="T45:Y45"/>
    <mergeCell ref="T34:U34"/>
    <mergeCell ref="T35:U35"/>
    <mergeCell ref="T36:U36"/>
    <mergeCell ref="T37:U37"/>
    <mergeCell ref="Q39:S39"/>
    <mergeCell ref="AP21:AS21"/>
    <mergeCell ref="AH19:AL19"/>
    <mergeCell ref="AH20:AO20"/>
    <mergeCell ref="AH22:AO22"/>
    <mergeCell ref="AM19:AS19"/>
    <mergeCell ref="AH21:AO21"/>
    <mergeCell ref="AP30:AS30"/>
    <mergeCell ref="AK24:AM27"/>
    <mergeCell ref="AN24:AO27"/>
    <mergeCell ref="AK28:AM28"/>
    <mergeCell ref="AN28:AO28"/>
    <mergeCell ref="AK30:AM30"/>
    <mergeCell ref="AP24:AS27"/>
    <mergeCell ref="AP28:AS28"/>
    <mergeCell ref="AN29:AO29"/>
    <mergeCell ref="AP29:AS29"/>
    <mergeCell ref="C42:H42"/>
    <mergeCell ref="J42:O42"/>
    <mergeCell ref="E36:I36"/>
    <mergeCell ref="B39:P39"/>
    <mergeCell ref="E38:I38"/>
    <mergeCell ref="B38:D38"/>
    <mergeCell ref="B36:D36"/>
    <mergeCell ref="B37:D37"/>
    <mergeCell ref="J38:K38"/>
    <mergeCell ref="N38:P38"/>
    <mergeCell ref="Q47:R47"/>
    <mergeCell ref="B32:D32"/>
    <mergeCell ref="B33:D33"/>
    <mergeCell ref="B35:D35"/>
    <mergeCell ref="B34:D34"/>
    <mergeCell ref="E33:I33"/>
    <mergeCell ref="E34:I34"/>
    <mergeCell ref="L34:M34"/>
    <mergeCell ref="E32:I32"/>
    <mergeCell ref="E35:I35"/>
    <mergeCell ref="L33:M33"/>
    <mergeCell ref="N32:P32"/>
    <mergeCell ref="N33:P33"/>
    <mergeCell ref="E37:I37"/>
    <mergeCell ref="N35:P35"/>
    <mergeCell ref="J37:K37"/>
    <mergeCell ref="L37:M37"/>
    <mergeCell ref="Q34:S34"/>
    <mergeCell ref="Q35:S35"/>
    <mergeCell ref="Q36:S36"/>
    <mergeCell ref="L36:M36"/>
    <mergeCell ref="T33:U33"/>
    <mergeCell ref="Q31:S31"/>
    <mergeCell ref="Q32:S32"/>
    <mergeCell ref="Q33:S33"/>
    <mergeCell ref="L35:M35"/>
    <mergeCell ref="L32:M32"/>
    <mergeCell ref="L38:M38"/>
    <mergeCell ref="N36:P36"/>
    <mergeCell ref="V36:Y36"/>
    <mergeCell ref="V37:Y37"/>
    <mergeCell ref="V38:Y38"/>
    <mergeCell ref="Z38:AC38"/>
    <mergeCell ref="Z36:AC36"/>
    <mergeCell ref="J30:K30"/>
    <mergeCell ref="J31:K31"/>
    <mergeCell ref="J32:K32"/>
    <mergeCell ref="J33:K33"/>
    <mergeCell ref="J35:K35"/>
    <mergeCell ref="J36:K36"/>
    <mergeCell ref="J34:K34"/>
    <mergeCell ref="B19:C19"/>
    <mergeCell ref="B24:D28"/>
    <mergeCell ref="E24:I28"/>
    <mergeCell ref="J24:K28"/>
    <mergeCell ref="D19:K19"/>
    <mergeCell ref="D20:K20"/>
    <mergeCell ref="G23:K23"/>
    <mergeCell ref="B21:F21"/>
    <mergeCell ref="B22:F22"/>
    <mergeCell ref="Q49:R49"/>
    <mergeCell ref="B29:D29"/>
    <mergeCell ref="B30:D30"/>
    <mergeCell ref="B31:D31"/>
    <mergeCell ref="E29:I29"/>
    <mergeCell ref="E30:I30"/>
    <mergeCell ref="E31:I31"/>
    <mergeCell ref="L30:M30"/>
    <mergeCell ref="Q37:S37"/>
    <mergeCell ref="J29:K29"/>
    <mergeCell ref="Q48:R48"/>
    <mergeCell ref="Z37:AC37"/>
    <mergeCell ref="V39:Y39"/>
    <mergeCell ref="Z39:AC39"/>
    <mergeCell ref="P42:Z42"/>
    <mergeCell ref="AA42:AE42"/>
    <mergeCell ref="T38:U38"/>
    <mergeCell ref="Q38:S38"/>
    <mergeCell ref="N37:P37"/>
    <mergeCell ref="B48:P49"/>
    <mergeCell ref="Z29:AC29"/>
    <mergeCell ref="T30:U30"/>
    <mergeCell ref="Z30:AC30"/>
    <mergeCell ref="Z31:AC31"/>
    <mergeCell ref="Z32:AC32"/>
    <mergeCell ref="T32:U32"/>
    <mergeCell ref="T29:U29"/>
    <mergeCell ref="V29:Y29"/>
    <mergeCell ref="V30:Y30"/>
    <mergeCell ref="V34:Y34"/>
    <mergeCell ref="T31:U31"/>
    <mergeCell ref="V35:Y35"/>
    <mergeCell ref="N26:P27"/>
    <mergeCell ref="Q26:S27"/>
    <mergeCell ref="AG26:AJ27"/>
    <mergeCell ref="Q28:S28"/>
    <mergeCell ref="V28:Y28"/>
    <mergeCell ref="V25:Y27"/>
    <mergeCell ref="AG28:AJ28"/>
    <mergeCell ref="L19:AG23"/>
    <mergeCell ref="N28:P28"/>
    <mergeCell ref="AD25:AJ25"/>
    <mergeCell ref="L24:S25"/>
    <mergeCell ref="L29:M29"/>
    <mergeCell ref="N29:P29"/>
    <mergeCell ref="Q29:S29"/>
    <mergeCell ref="Z24:AJ24"/>
    <mergeCell ref="L26:M28"/>
    <mergeCell ref="AP39:AS39"/>
    <mergeCell ref="AN39:AO39"/>
    <mergeCell ref="AN38:AO38"/>
    <mergeCell ref="T24:Y24"/>
    <mergeCell ref="AK37:AM37"/>
    <mergeCell ref="AK36:AM36"/>
    <mergeCell ref="Z34:AC34"/>
    <mergeCell ref="Z35:AC35"/>
    <mergeCell ref="AK39:AM39"/>
    <mergeCell ref="AD34:AF34"/>
    <mergeCell ref="E4:AT4"/>
    <mergeCell ref="AP36:AS36"/>
    <mergeCell ref="E6:AT6"/>
    <mergeCell ref="E5:AT5"/>
    <mergeCell ref="AG34:AJ34"/>
    <mergeCell ref="AG35:AJ35"/>
    <mergeCell ref="AG36:AJ36"/>
    <mergeCell ref="AD26:AF28"/>
    <mergeCell ref="Z25:AC27"/>
    <mergeCell ref="Z33:AC33"/>
    <mergeCell ref="D2:AT2"/>
    <mergeCell ref="E7:AT7"/>
    <mergeCell ref="E8:AT8"/>
    <mergeCell ref="E9:AT9"/>
    <mergeCell ref="E3:AT3"/>
    <mergeCell ref="AP37:AS37"/>
    <mergeCell ref="AN37:AO37"/>
    <mergeCell ref="AG37:AJ37"/>
    <mergeCell ref="AP31:AS31"/>
    <mergeCell ref="AP32:AS32"/>
    <mergeCell ref="AK38:AM38"/>
    <mergeCell ref="E12:I12"/>
    <mergeCell ref="J12:AT12"/>
    <mergeCell ref="AP35:AS35"/>
    <mergeCell ref="AK33:AM33"/>
    <mergeCell ref="AN36:AO36"/>
    <mergeCell ref="AN35:AO35"/>
    <mergeCell ref="AP33:AS33"/>
    <mergeCell ref="AP34:AS34"/>
    <mergeCell ref="AP38:AS38"/>
    <mergeCell ref="B23:F23"/>
    <mergeCell ref="G21:K21"/>
    <mergeCell ref="G22:K22"/>
    <mergeCell ref="AU29:AU35"/>
    <mergeCell ref="AU19:AU28"/>
    <mergeCell ref="E11:I11"/>
    <mergeCell ref="J11:AT11"/>
    <mergeCell ref="AH23:AM23"/>
    <mergeCell ref="AG29:AJ29"/>
    <mergeCell ref="AK29:AM29"/>
  </mergeCells>
  <dataValidations count="1">
    <dataValidation type="list" allowBlank="1" showInputMessage="1" showErrorMessage="1" sqref="I15">
      <formula1>$C$15:$C$16</formula1>
    </dataValidation>
  </dataValidations>
  <hyperlinks>
    <hyperlink ref="AU29" r:id="rId1" display="http://www.adana.bel.tr/panel/uploads/duyuru_v/dosya/2020-rayic-bedeli-cizelgesi.pdf"/>
  </hyperlinks>
  <printOptions horizontalCentered="1"/>
  <pageMargins left="0.1968503937007874" right="0" top="0.8267716535433072" bottom="0.8267716535433072" header="0.5118110236220472" footer="0.5118110236220472"/>
  <pageSetup fitToHeight="1" fitToWidth="1" horizontalDpi="600" verticalDpi="600" orientation="landscape" paperSize="9" scale="6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AD22"/>
  <sheetViews>
    <sheetView zoomScalePageLayoutView="0" workbookViewId="0" topLeftCell="A1">
      <selection activeCell="T1" sqref="T1:IV16384"/>
    </sheetView>
  </sheetViews>
  <sheetFormatPr defaultColWidth="9.140625" defaultRowHeight="12.75" zeroHeight="1"/>
  <cols>
    <col min="1" max="1" width="4.00390625" style="193" customWidth="1"/>
    <col min="2" max="2" width="5.7109375" style="20" customWidth="1"/>
    <col min="3" max="3" width="14.8515625" style="20" customWidth="1"/>
    <col min="4" max="4" width="20.57421875" style="20" customWidth="1"/>
    <col min="5" max="5" width="14.8515625" style="20" bestFit="1" customWidth="1"/>
    <col min="6" max="6" width="9.421875" style="20" customWidth="1"/>
    <col min="7" max="7" width="10.8515625" style="20" customWidth="1"/>
    <col min="8" max="8" width="4.00390625" style="20" customWidth="1"/>
    <col min="9" max="9" width="8.140625" style="20" customWidth="1"/>
    <col min="10" max="10" width="8.7109375" style="20" customWidth="1"/>
    <col min="11" max="11" width="9.7109375" style="20" customWidth="1"/>
    <col min="12" max="12" width="9.00390625" style="20" bestFit="1" customWidth="1"/>
    <col min="13" max="13" width="9.28125" style="20" customWidth="1"/>
    <col min="14" max="17" width="2.421875" style="20" customWidth="1"/>
    <col min="18" max="18" width="4.7109375" style="20" customWidth="1"/>
    <col min="19" max="19" width="24.28125" style="20" customWidth="1"/>
    <col min="20" max="16384" width="0" style="20" hidden="1" customWidth="1"/>
  </cols>
  <sheetData>
    <row r="1" s="193" customFormat="1" ht="12.75"/>
    <row r="2" spans="2:17" ht="31.5" customHeight="1">
      <c r="B2" s="180" t="s">
        <v>73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  <c r="Q2" s="183"/>
    </row>
    <row r="3" spans="2:19" ht="31.5" customHeight="1">
      <c r="B3" s="180" t="s">
        <v>74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4"/>
      <c r="S3" s="55" t="s">
        <v>75</v>
      </c>
    </row>
    <row r="4" spans="2:19" ht="27.75" customHeight="1">
      <c r="B4" s="185" t="s">
        <v>76</v>
      </c>
      <c r="C4" s="186"/>
      <c r="D4" s="171"/>
      <c r="E4" s="171"/>
      <c r="F4" s="171"/>
      <c r="G4" s="171"/>
      <c r="H4" s="171"/>
      <c r="I4" s="174" t="s">
        <v>77</v>
      </c>
      <c r="J4" s="174"/>
      <c r="K4" s="174"/>
      <c r="L4" s="175"/>
      <c r="M4" s="190" t="s">
        <v>78</v>
      </c>
      <c r="N4" s="191"/>
      <c r="O4" s="192"/>
      <c r="P4" s="180">
        <f>MONTH(M12)</f>
        <v>2</v>
      </c>
      <c r="Q4" s="184"/>
      <c r="S4" s="189" t="s">
        <v>106</v>
      </c>
    </row>
    <row r="5" spans="2:19" ht="31.5" customHeight="1">
      <c r="B5" s="172" t="s">
        <v>79</v>
      </c>
      <c r="C5" s="176" t="s">
        <v>80</v>
      </c>
      <c r="D5" s="82"/>
      <c r="E5" s="47"/>
      <c r="F5" s="187" t="s">
        <v>81</v>
      </c>
      <c r="G5" s="170" t="s">
        <v>82</v>
      </c>
      <c r="H5" s="82" t="s">
        <v>83</v>
      </c>
      <c r="I5" s="82"/>
      <c r="J5" s="177" t="s">
        <v>84</v>
      </c>
      <c r="K5" s="175"/>
      <c r="L5" s="172" t="s">
        <v>85</v>
      </c>
      <c r="M5" s="32" t="s">
        <v>27</v>
      </c>
      <c r="N5" s="180">
        <f>YEAR(M12)</f>
        <v>2020</v>
      </c>
      <c r="O5" s="181"/>
      <c r="P5" s="181"/>
      <c r="Q5" s="184"/>
      <c r="S5" s="189"/>
    </row>
    <row r="6" spans="2:19" ht="43.5" customHeight="1">
      <c r="B6" s="173"/>
      <c r="C6" s="30" t="s">
        <v>86</v>
      </c>
      <c r="D6" s="21" t="s">
        <v>30</v>
      </c>
      <c r="E6" s="21" t="s">
        <v>99</v>
      </c>
      <c r="F6" s="188"/>
      <c r="G6" s="170"/>
      <c r="H6" s="82"/>
      <c r="I6" s="82"/>
      <c r="J6" s="30" t="s">
        <v>38</v>
      </c>
      <c r="K6" s="30" t="s">
        <v>87</v>
      </c>
      <c r="L6" s="173"/>
      <c r="M6" s="177" t="s">
        <v>88</v>
      </c>
      <c r="N6" s="174"/>
      <c r="O6" s="174"/>
      <c r="P6" s="174"/>
      <c r="Q6" s="175"/>
      <c r="S6" s="189"/>
    </row>
    <row r="7" spans="2:19" ht="18.75" customHeight="1">
      <c r="B7" s="33">
        <v>1</v>
      </c>
      <c r="C7" s="34"/>
      <c r="D7" s="34"/>
      <c r="E7" s="48"/>
      <c r="F7" s="44">
        <v>13558</v>
      </c>
      <c r="G7" s="35">
        <v>0.146061</v>
      </c>
      <c r="H7" s="167">
        <f>F7*G7</f>
        <v>1980.295038</v>
      </c>
      <c r="I7" s="168"/>
      <c r="J7" s="36">
        <f>H7*0.00759</f>
        <v>15.03043933842</v>
      </c>
      <c r="K7" s="36">
        <f>J7</f>
        <v>15.03043933842</v>
      </c>
      <c r="L7" s="36">
        <f>H7-K7</f>
        <v>1965.26459866158</v>
      </c>
      <c r="M7" s="177"/>
      <c r="N7" s="174"/>
      <c r="O7" s="174"/>
      <c r="P7" s="174"/>
      <c r="Q7" s="175"/>
      <c r="S7" s="194" t="s">
        <v>89</v>
      </c>
    </row>
    <row r="8" spans="2:19" ht="21" customHeight="1">
      <c r="B8" s="162" t="s">
        <v>90</v>
      </c>
      <c r="C8" s="163"/>
      <c r="D8" s="163"/>
      <c r="E8" s="45"/>
      <c r="F8" s="44"/>
      <c r="G8" s="31"/>
      <c r="H8" s="165">
        <f>SUM(H7:H7)</f>
        <v>1980.295038</v>
      </c>
      <c r="I8" s="166"/>
      <c r="J8" s="36">
        <f>SUM(J7:J7)</f>
        <v>15.03043933842</v>
      </c>
      <c r="K8" s="36">
        <f>SUM(K7:K7)</f>
        <v>15.03043933842</v>
      </c>
      <c r="L8" s="36">
        <f>SUM(L7:L7)</f>
        <v>1965.26459866158</v>
      </c>
      <c r="M8" s="177"/>
      <c r="N8" s="174"/>
      <c r="O8" s="174"/>
      <c r="P8" s="174"/>
      <c r="Q8" s="175"/>
      <c r="S8" s="195"/>
    </row>
    <row r="9" spans="2:17" ht="24" customHeight="1">
      <c r="B9" s="164" t="s">
        <v>91</v>
      </c>
      <c r="C9" s="164"/>
      <c r="D9" s="37">
        <f>D7</f>
        <v>0</v>
      </c>
      <c r="E9" s="37"/>
      <c r="F9" s="43" t="s">
        <v>92</v>
      </c>
      <c r="G9" s="38">
        <f>H7</f>
        <v>1980.295038</v>
      </c>
      <c r="H9" s="42" t="s">
        <v>94</v>
      </c>
      <c r="I9" s="178" t="s">
        <v>93</v>
      </c>
      <c r="J9" s="178"/>
      <c r="K9" s="178"/>
      <c r="L9" s="179"/>
      <c r="M9" s="179"/>
      <c r="N9" s="179"/>
      <c r="O9" s="179"/>
      <c r="P9" s="179"/>
      <c r="Q9" s="179"/>
    </row>
    <row r="10" spans="2:17" ht="16.5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2:17" ht="16.5" customHeight="1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6:17" ht="27" customHeight="1">
      <c r="F12" s="39"/>
      <c r="G12" s="39"/>
      <c r="H12" s="39"/>
      <c r="I12" s="3"/>
      <c r="J12" s="3"/>
      <c r="K12" s="3"/>
      <c r="L12" s="3"/>
      <c r="M12" s="148">
        <f ca="1">NOW()</f>
        <v>43868.426005787034</v>
      </c>
      <c r="N12" s="148"/>
      <c r="O12" s="148"/>
      <c r="P12" s="148"/>
      <c r="Q12" s="148"/>
    </row>
    <row r="13" spans="4:17" ht="24" customHeight="1">
      <c r="D13" s="49"/>
      <c r="E13" s="49"/>
      <c r="F13" s="49"/>
      <c r="G13" s="49"/>
      <c r="H13" s="49"/>
      <c r="I13" s="3"/>
      <c r="J13" s="3"/>
      <c r="K13" s="3"/>
      <c r="L13" s="3"/>
      <c r="M13" s="121"/>
      <c r="N13" s="121"/>
      <c r="O13" s="121"/>
      <c r="P13" s="121"/>
      <c r="Q13" s="121"/>
    </row>
    <row r="14" spans="4:17" ht="22.5" customHeight="1">
      <c r="D14" s="49"/>
      <c r="E14" s="49"/>
      <c r="F14" s="51"/>
      <c r="G14" s="50"/>
      <c r="H14" s="50"/>
      <c r="I14" s="3"/>
      <c r="J14" s="3"/>
      <c r="K14" s="3"/>
      <c r="L14" s="3"/>
      <c r="M14" s="102" t="s">
        <v>36</v>
      </c>
      <c r="N14" s="102"/>
      <c r="O14" s="102"/>
      <c r="P14" s="102"/>
      <c r="Q14" s="102"/>
    </row>
    <row r="15" spans="4:12" ht="22.5" customHeight="1" hidden="1">
      <c r="D15" s="49"/>
      <c r="E15" s="49"/>
      <c r="F15" s="51"/>
      <c r="G15" s="50"/>
      <c r="H15" s="50"/>
      <c r="I15" s="3"/>
      <c r="J15" s="3"/>
      <c r="K15" s="3"/>
      <c r="L15" s="3"/>
    </row>
    <row r="16" spans="4:17" ht="22.5" customHeight="1" hidden="1">
      <c r="D16" s="49"/>
      <c r="E16" s="49"/>
      <c r="F16" s="52"/>
      <c r="G16" s="52"/>
      <c r="H16" s="52"/>
      <c r="I16" s="3"/>
      <c r="J16" s="3"/>
      <c r="K16" s="3"/>
      <c r="L16" s="3"/>
      <c r="M16" s="5"/>
      <c r="N16" s="5"/>
      <c r="O16" s="5"/>
      <c r="P16" s="5"/>
      <c r="Q16" s="5"/>
    </row>
    <row r="17" spans="10:17" ht="12.75" hidden="1">
      <c r="J17" s="40"/>
      <c r="K17" s="40"/>
      <c r="L17" s="40"/>
      <c r="M17" s="40"/>
      <c r="N17" s="40"/>
      <c r="O17" s="40"/>
      <c r="P17" s="40"/>
      <c r="Q17" s="40"/>
    </row>
    <row r="18" spans="3:30" ht="15.75" hidden="1">
      <c r="C18" s="3"/>
      <c r="D18" s="3"/>
      <c r="E18" s="3"/>
      <c r="F18" s="3"/>
      <c r="G18" s="169"/>
      <c r="H18" s="102"/>
      <c r="I18" s="102"/>
      <c r="J18" s="102"/>
      <c r="K18" s="102"/>
      <c r="L18" s="102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1"/>
      <c r="Z18" s="41"/>
      <c r="AA18" s="41"/>
      <c r="AB18" s="41"/>
      <c r="AC18" s="41"/>
      <c r="AD18" s="8"/>
    </row>
    <row r="19" spans="3:30" ht="15.75" hidden="1">
      <c r="C19" s="3"/>
      <c r="D19" s="3"/>
      <c r="E19" s="3"/>
      <c r="F19" s="3"/>
      <c r="G19" s="102"/>
      <c r="H19" s="102"/>
      <c r="I19" s="102"/>
      <c r="J19" s="102"/>
      <c r="K19" s="102"/>
      <c r="L19" s="102"/>
      <c r="M19" s="1"/>
      <c r="N19" s="3"/>
      <c r="O19" s="3"/>
      <c r="P19" s="3"/>
      <c r="Q19" s="3"/>
      <c r="R19" s="3"/>
      <c r="S19" s="3"/>
      <c r="T19" s="3"/>
      <c r="U19" s="3"/>
      <c r="V19" s="3"/>
      <c r="W19" s="3"/>
      <c r="X19" s="1"/>
      <c r="Z19" s="3"/>
      <c r="AA19" s="3"/>
      <c r="AB19" s="3"/>
      <c r="AC19" s="3"/>
      <c r="AD19" s="7"/>
    </row>
    <row r="20" spans="4:30" ht="15.75" hidden="1">
      <c r="D20" s="3"/>
      <c r="E20" s="3"/>
      <c r="F20" s="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"/>
      <c r="Z20" s="5"/>
      <c r="AA20" s="5"/>
      <c r="AB20" s="5"/>
      <c r="AC20" s="5"/>
      <c r="AD20" s="9"/>
    </row>
    <row r="21" spans="4:30" ht="15.75" hidden="1">
      <c r="D21" s="3"/>
      <c r="E21" s="3"/>
      <c r="F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 t="e">
        <f>#REF!</f>
        <v>#REF!</v>
      </c>
      <c r="X21" s="5"/>
      <c r="Y21" s="5"/>
      <c r="Z21" s="5"/>
      <c r="AA21" s="5"/>
      <c r="AB21" s="5"/>
      <c r="AC21" s="5"/>
      <c r="AD21" s="9"/>
    </row>
    <row r="22" spans="4:30" ht="15.75" hidden="1">
      <c r="D22" s="3"/>
      <c r="E22" s="3"/>
      <c r="F22" s="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7"/>
    </row>
  </sheetData>
  <sheetProtection/>
  <mergeCells count="31">
    <mergeCell ref="S7:S8"/>
    <mergeCell ref="M8:Q8"/>
    <mergeCell ref="M12:Q12"/>
    <mergeCell ref="M14:Q14"/>
    <mergeCell ref="M13:Q13"/>
    <mergeCell ref="S4:S6"/>
    <mergeCell ref="N5:Q5"/>
    <mergeCell ref="P4:Q4"/>
    <mergeCell ref="M4:O4"/>
    <mergeCell ref="M7:Q7"/>
    <mergeCell ref="M6:Q6"/>
    <mergeCell ref="I9:K9"/>
    <mergeCell ref="L9:Q9"/>
    <mergeCell ref="B2:Q2"/>
    <mergeCell ref="J5:K5"/>
    <mergeCell ref="B3:Q3"/>
    <mergeCell ref="B4:C4"/>
    <mergeCell ref="F5:F6"/>
    <mergeCell ref="H5:I6"/>
    <mergeCell ref="G5:G6"/>
    <mergeCell ref="D4:H4"/>
    <mergeCell ref="L5:L6"/>
    <mergeCell ref="I4:L4"/>
    <mergeCell ref="B5:B6"/>
    <mergeCell ref="C5:D5"/>
    <mergeCell ref="B8:D8"/>
    <mergeCell ref="B9:C9"/>
    <mergeCell ref="H8:I8"/>
    <mergeCell ref="H7:I7"/>
    <mergeCell ref="G19:L19"/>
    <mergeCell ref="G18:L18"/>
  </mergeCells>
  <printOptions/>
  <pageMargins left="0.7" right="0.36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YOK</cp:lastModifiedBy>
  <cp:lastPrinted>2020-02-07T08:08:33Z</cp:lastPrinted>
  <dcterms:created xsi:type="dcterms:W3CDTF">1999-05-26T11:21:22Z</dcterms:created>
  <dcterms:modified xsi:type="dcterms:W3CDTF">2020-02-07T08:14:34Z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netleyen">
    <vt:lpwstr>MUSTAFA USANMAZ</vt:lpwstr>
  </property>
</Properties>
</file>